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80" windowWidth="14360" windowHeight="7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F14" i="1" l="1"/>
  <c r="F15" i="1" s="1"/>
  <c r="F16" i="1" l="1"/>
  <c r="F30" i="1"/>
  <c r="F38" i="1" l="1"/>
  <c r="F31" i="1"/>
  <c r="F35" i="1"/>
  <c r="F33" i="1"/>
  <c r="F40" i="1"/>
  <c r="F32" i="1"/>
  <c r="F18" i="1"/>
  <c r="F20" i="1"/>
  <c r="G37" i="1" l="1"/>
  <c r="G36" i="1"/>
  <c r="G24" i="1"/>
  <c r="G21" i="1"/>
  <c r="G22" i="1" l="1"/>
  <c r="G23" i="1"/>
  <c r="G26" i="1"/>
  <c r="G25" i="1"/>
</calcChain>
</file>

<file path=xl/sharedStrings.xml><?xml version="1.0" encoding="utf-8"?>
<sst xmlns="http://schemas.openxmlformats.org/spreadsheetml/2006/main" count="56" uniqueCount="52">
  <si>
    <t>ACT 13 of 2012 - Revenue Distribution</t>
  </si>
  <si>
    <t>Formulas/Notes</t>
  </si>
  <si>
    <t>Total Impact Fee Payments</t>
  </si>
  <si>
    <r>
      <t xml:space="preserve">County Conservation Districts &amp; Conservation Commission </t>
    </r>
    <r>
      <rPr>
        <sz val="11"/>
        <rFont val="Calibri"/>
        <family val="2"/>
        <scheme val="minor"/>
      </rPr>
      <t>(50 / 50 Split)</t>
    </r>
  </si>
  <si>
    <t>Fish and Boat Commission</t>
  </si>
  <si>
    <t>Department of Environmental Protection</t>
  </si>
  <si>
    <t>PA Emergency Management Agency</t>
  </si>
  <si>
    <t xml:space="preserve">                These funds will be an interagency transfer</t>
  </si>
  <si>
    <t>Office of State Fire Commissioner</t>
  </si>
  <si>
    <t>Marcellus Legacy Fund/Natural Gas Energy Development Program</t>
  </si>
  <si>
    <t>Sub-Total</t>
  </si>
  <si>
    <t>Balance</t>
  </si>
  <si>
    <t>60% - Local Governments</t>
  </si>
  <si>
    <t>(Amount for distribution to counties / muni's)</t>
  </si>
  <si>
    <t>Housing Affordability and Rehabilitation Enhancement Fund</t>
  </si>
  <si>
    <t>36% to Counties with producing Unconventional well</t>
  </si>
  <si>
    <t>County amount = # of county wells/# of total wells subject to the fee</t>
  </si>
  <si>
    <t>37% to Municipalities with producing unconventional wells</t>
  </si>
  <si>
    <t>Municipalities Amt = # of Mun. wells/# of total wells subject to the fee</t>
  </si>
  <si>
    <t>27% to Munis that are contiguous or 5 linear miles of  municipalities with wells</t>
  </si>
  <si>
    <t>Amt = # county wells/# of wells subject to the fee</t>
  </si>
  <si>
    <t xml:space="preserve">      50% to Munis that are contiguous, or within 5 miles of well</t>
  </si>
  <si>
    <t>50% to each Municipality</t>
  </si>
  <si>
    <t>Based on Population of eligible Municipality/Total</t>
  </si>
  <si>
    <t>Based on Highway Miles of eligible Municipality/total</t>
  </si>
  <si>
    <t xml:space="preserve">      50% to all Municipalities located in the County</t>
  </si>
  <si>
    <t>Based on Population of eligible Municipality</t>
  </si>
  <si>
    <t>Based on Highway Miles of eligible Municipality</t>
  </si>
  <si>
    <t>(Restriction: On Municipalities - cannot exceed the greater of $500,000 or 50% of its FY 2010 budget, out years adjusted for inflation)</t>
  </si>
  <si>
    <t>Excess from restriction - Housing Affordability &amp; Rehabilitation Enhancement Fund</t>
  </si>
  <si>
    <t>40% - Marcellus Legacy Fund</t>
  </si>
  <si>
    <t>20% to Commonwealth Financing Authority (DEP/DCED review of applications)</t>
  </si>
  <si>
    <t>10% Environmental Stewardship Fund (DCNR)</t>
  </si>
  <si>
    <t>25% to Highway Bridge Improvement Restricted Account (PennDOT)</t>
  </si>
  <si>
    <t>Minimum amount per county is $40,000</t>
  </si>
  <si>
    <t>County Population/Commonwealth Population</t>
  </si>
  <si>
    <t>25% for Water and Sewer Projects</t>
  </si>
  <si>
    <t>50% to PA infrastructure Investment Authority</t>
  </si>
  <si>
    <t>50% to H2O PA Progam (within Commonwealth Financing Authority)</t>
  </si>
  <si>
    <t>15% for Rehabilitation of Greenways, Recreation Trails, open Space, Nature Areas</t>
  </si>
  <si>
    <t>Each county to receive minium of $25,000</t>
  </si>
  <si>
    <t>5% for projects to Liquify Natural gas or convert natural gas  (DCED)</t>
  </si>
  <si>
    <t>2014 and after to Hazardous Sites Cleanup Fund</t>
  </si>
  <si>
    <r>
      <t>PA Public Utility Commission</t>
    </r>
    <r>
      <rPr>
        <sz val="11"/>
        <rFont val="Calibri"/>
        <family val="2"/>
        <scheme val="minor"/>
      </rPr>
      <t xml:space="preserve"> </t>
    </r>
  </si>
  <si>
    <t>(Deposited in the Unconventional Gas Well Fund)</t>
  </si>
  <si>
    <t>Only in 2011, 2012 and 2013 remaining funds go to Hazardous Site Clean-up</t>
  </si>
  <si>
    <t>Year Three</t>
  </si>
  <si>
    <t>Department of Transportation (Rail Freight Assistance)</t>
  </si>
  <si>
    <t>2013 Paying Wells</t>
  </si>
  <si>
    <r>
      <t xml:space="preserve">  </t>
    </r>
    <r>
      <rPr>
        <b/>
        <sz val="11"/>
        <color rgb="FFFF0000"/>
        <rFont val="Calibri"/>
        <family val="2"/>
        <scheme val="minor"/>
      </rPr>
      <t>(Including $645,000 in prior year well adjustments)</t>
    </r>
  </si>
  <si>
    <t>&gt;CY2013 Restriction is $516,100</t>
  </si>
  <si>
    <t>Distribution by July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</si>
</sst>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2" borderId="0" xfId="2" applyNumberFormat="1" applyFont="1" applyFill="1"/>
    <xf numFmtId="164" fontId="6" fillId="0" borderId="0" xfId="2" applyNumberFormat="1" applyFont="1"/>
    <xf numFmtId="164" fontId="0" fillId="0" borderId="0" xfId="2" applyNumberFormat="1" applyFont="1"/>
    <xf numFmtId="0" fontId="2" fillId="0" borderId="0" xfId="0" applyFont="1"/>
    <xf numFmtId="164" fontId="2" fillId="0" borderId="0" xfId="2" applyNumberFormat="1" applyFont="1"/>
    <xf numFmtId="41" fontId="0" fillId="0" borderId="0" xfId="2" applyNumberFormat="1" applyFont="1"/>
    <xf numFmtId="41" fontId="2" fillId="0" borderId="0" xfId="2" applyNumberFormat="1" applyFont="1"/>
    <xf numFmtId="0" fontId="3" fillId="0" borderId="0" xfId="0" applyFont="1"/>
    <xf numFmtId="0" fontId="3" fillId="3" borderId="0" xfId="0" applyFont="1" applyFill="1"/>
    <xf numFmtId="164" fontId="0" fillId="3" borderId="2" xfId="2" applyNumberFormat="1" applyFont="1" applyFill="1" applyBorder="1"/>
    <xf numFmtId="164" fontId="2" fillId="0" borderId="2" xfId="2" applyNumberFormat="1" applyFont="1" applyBorder="1"/>
    <xf numFmtId="41" fontId="0" fillId="0" borderId="1" xfId="2" applyNumberFormat="1" applyFont="1" applyBorder="1"/>
    <xf numFmtId="164" fontId="0" fillId="0" borderId="3" xfId="2" applyNumberFormat="1" applyFont="1" applyBorder="1"/>
    <xf numFmtId="41" fontId="0" fillId="0" borderId="0" xfId="2" applyNumberFormat="1" applyFont="1" applyBorder="1"/>
    <xf numFmtId="41" fontId="3" fillId="0" borderId="0" xfId="2" applyNumberFormat="1" applyFont="1"/>
    <xf numFmtId="164" fontId="3" fillId="0" borderId="0" xfId="2" applyNumberFormat="1" applyFont="1"/>
    <xf numFmtId="164" fontId="3" fillId="2" borderId="3" xfId="2" applyNumberFormat="1" applyFont="1" applyFill="1" applyBorder="1"/>
    <xf numFmtId="41" fontId="0" fillId="0" borderId="0" xfId="2" applyNumberFormat="1" applyFont="1" applyAlignment="1">
      <alignment horizontal="center"/>
    </xf>
    <xf numFmtId="164" fontId="0" fillId="2" borderId="1" xfId="2" applyNumberFormat="1" applyFont="1" applyFill="1" applyBorder="1"/>
    <xf numFmtId="44" fontId="0" fillId="4" borderId="0" xfId="2" applyFont="1" applyFill="1" applyAlignment="1">
      <alignment horizontal="center"/>
    </xf>
    <xf numFmtId="164" fontId="2" fillId="0" borderId="0" xfId="2" applyNumberFormat="1" applyFont="1" applyFill="1"/>
    <xf numFmtId="0" fontId="0" fillId="0" borderId="0" xfId="0" applyFill="1"/>
    <xf numFmtId="164" fontId="0" fillId="0" borderId="0" xfId="2" applyNumberFormat="1" applyFont="1" applyFill="1"/>
    <xf numFmtId="0" fontId="6" fillId="0" borderId="0" xfId="0" applyFont="1" applyFill="1"/>
    <xf numFmtId="0" fontId="8" fillId="0" borderId="0" xfId="0" applyFont="1" applyFill="1"/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5</xdr:row>
      <xdr:rowOff>95250</xdr:rowOff>
    </xdr:from>
    <xdr:to>
      <xdr:col>6</xdr:col>
      <xdr:colOff>419100</xdr:colOff>
      <xdr:row>13</xdr:row>
      <xdr:rowOff>9525</xdr:rowOff>
    </xdr:to>
    <xdr:sp macro="" textlink="">
      <xdr:nvSpPr>
        <xdr:cNvPr id="3" name="Right Brace 2"/>
        <xdr:cNvSpPr/>
      </xdr:nvSpPr>
      <xdr:spPr>
        <a:xfrm>
          <a:off x="6543675" y="1209675"/>
          <a:ext cx="304800" cy="1438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workbookViewId="0">
      <selection activeCell="F20" sqref="F20"/>
    </sheetView>
  </sheetViews>
  <sheetFormatPr defaultRowHeight="14.5" x14ac:dyDescent="0.35"/>
  <cols>
    <col min="4" max="4" width="39.54296875" customWidth="1"/>
    <col min="5" max="5" width="15.7265625" customWidth="1"/>
    <col min="6" max="6" width="13.7265625" style="7" bestFit="1" customWidth="1"/>
    <col min="7" max="7" width="14.54296875" style="7" customWidth="1"/>
    <col min="8" max="8" width="13.7265625" style="7" bestFit="1" customWidth="1"/>
    <col min="9" max="9" width="52.1796875" bestFit="1" customWidth="1"/>
  </cols>
  <sheetData>
    <row r="1" spans="1:9" ht="28.5" x14ac:dyDescent="0.4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5" x14ac:dyDescent="0.25">
      <c r="F2" s="1" t="s">
        <v>46</v>
      </c>
      <c r="G2" s="7" t="s">
        <v>51</v>
      </c>
    </row>
    <row r="3" spans="1:9" ht="15" x14ac:dyDescent="0.25">
      <c r="F3" s="1" t="s">
        <v>48</v>
      </c>
      <c r="G3" s="2"/>
      <c r="H3" s="3" t="s">
        <v>1</v>
      </c>
    </row>
    <row r="4" spans="1:9" ht="15" x14ac:dyDescent="0.25">
      <c r="D4" s="4" t="s">
        <v>2</v>
      </c>
      <c r="F4" s="5">
        <v>225752000</v>
      </c>
      <c r="G4" s="6" t="s">
        <v>44</v>
      </c>
      <c r="H4"/>
    </row>
    <row r="5" spans="1:9" ht="15" x14ac:dyDescent="0.25">
      <c r="G5" s="25" t="s">
        <v>49</v>
      </c>
      <c r="H5" s="26"/>
      <c r="I5" s="26"/>
    </row>
    <row r="6" spans="1:9" ht="15" x14ac:dyDescent="0.25">
      <c r="A6" t="s">
        <v>3</v>
      </c>
      <c r="D6" s="8"/>
      <c r="E6" s="29"/>
      <c r="F6" s="27">
        <v>7500000</v>
      </c>
      <c r="G6" s="9"/>
      <c r="H6"/>
    </row>
    <row r="7" spans="1:9" ht="15" x14ac:dyDescent="0.25">
      <c r="A7" t="s">
        <v>4</v>
      </c>
      <c r="F7" s="10">
        <v>1000000</v>
      </c>
      <c r="G7" s="11"/>
      <c r="H7"/>
    </row>
    <row r="8" spans="1:9" ht="15" x14ac:dyDescent="0.25">
      <c r="A8" t="s">
        <v>43</v>
      </c>
      <c r="F8" s="10">
        <v>1000000</v>
      </c>
      <c r="G8" s="11"/>
      <c r="H8"/>
    </row>
    <row r="9" spans="1:9" ht="15" x14ac:dyDescent="0.25">
      <c r="A9" t="s">
        <v>5</v>
      </c>
      <c r="F9" s="10">
        <v>6000000</v>
      </c>
      <c r="G9" s="11"/>
      <c r="H9"/>
    </row>
    <row r="10" spans="1:9" ht="15" x14ac:dyDescent="0.25">
      <c r="A10" t="s">
        <v>6</v>
      </c>
      <c r="F10" s="10">
        <v>750000</v>
      </c>
      <c r="G10" s="8" t="s">
        <v>7</v>
      </c>
      <c r="H10"/>
    </row>
    <row r="11" spans="1:9" ht="15" x14ac:dyDescent="0.25">
      <c r="A11" t="s">
        <v>8</v>
      </c>
      <c r="F11" s="10">
        <v>750000</v>
      </c>
      <c r="G11" s="11"/>
    </row>
    <row r="12" spans="1:9" ht="15" x14ac:dyDescent="0.25">
      <c r="A12" t="s">
        <v>47</v>
      </c>
      <c r="F12" s="10">
        <v>1000000</v>
      </c>
      <c r="G12" s="11"/>
      <c r="H12"/>
    </row>
    <row r="13" spans="1:9" ht="15" x14ac:dyDescent="0.25">
      <c r="A13" t="s">
        <v>9</v>
      </c>
      <c r="F13" s="10">
        <v>2500000</v>
      </c>
      <c r="G13" s="11"/>
      <c r="H13"/>
    </row>
    <row r="14" spans="1:9" ht="15" x14ac:dyDescent="0.25">
      <c r="E14" s="12" t="s">
        <v>10</v>
      </c>
      <c r="F14" s="23">
        <f>SUM(F6:F13)</f>
        <v>20500000</v>
      </c>
      <c r="G14" s="11"/>
      <c r="H14"/>
    </row>
    <row r="15" spans="1:9" ht="15.75" thickBot="1" x14ac:dyDescent="0.3">
      <c r="E15" s="13" t="s">
        <v>11</v>
      </c>
      <c r="F15" s="14">
        <f>+F4-F14</f>
        <v>205252000</v>
      </c>
    </row>
    <row r="16" spans="1:9" ht="15" customHeight="1" thickTop="1" thickBot="1" x14ac:dyDescent="0.3">
      <c r="A16" s="12" t="s">
        <v>12</v>
      </c>
      <c r="F16" s="5">
        <f>ROUND(F15*0.6,0)</f>
        <v>123151200</v>
      </c>
      <c r="H16" s="15" t="s">
        <v>13</v>
      </c>
    </row>
    <row r="17" spans="1:9" ht="15.75" thickTop="1" x14ac:dyDescent="0.25">
      <c r="A17" t="s">
        <v>14</v>
      </c>
      <c r="F17" s="10">
        <v>5000000</v>
      </c>
    </row>
    <row r="18" spans="1:9" ht="15" x14ac:dyDescent="0.25">
      <c r="B18" t="s">
        <v>15</v>
      </c>
      <c r="F18" s="16">
        <f>ROUND((F16-F17)*0.36,0-0)</f>
        <v>42534432</v>
      </c>
      <c r="H18" s="9" t="s">
        <v>16</v>
      </c>
      <c r="I18" s="8"/>
    </row>
    <row r="19" spans="1:9" ht="15" x14ac:dyDescent="0.25">
      <c r="B19" t="s">
        <v>17</v>
      </c>
      <c r="F19" s="16">
        <f>ROUND((F16-F17)*0.37,0)-G28</f>
        <v>39068950</v>
      </c>
      <c r="G19" s="10"/>
      <c r="H19" s="9" t="s">
        <v>18</v>
      </c>
      <c r="I19" s="8"/>
    </row>
    <row r="20" spans="1:9" ht="15" x14ac:dyDescent="0.25">
      <c r="B20" t="s">
        <v>19</v>
      </c>
      <c r="F20" s="16">
        <f>ROUND((F16-F17)*0.27,0)</f>
        <v>31900824</v>
      </c>
      <c r="G20" s="10"/>
      <c r="H20" s="9" t="s">
        <v>20</v>
      </c>
      <c r="I20" s="8"/>
    </row>
    <row r="21" spans="1:9" ht="15" x14ac:dyDescent="0.25">
      <c r="C21" t="s">
        <v>21</v>
      </c>
      <c r="F21" s="10"/>
      <c r="G21" s="17">
        <f>ROUND(F20/2,0)</f>
        <v>15950412</v>
      </c>
    </row>
    <row r="22" spans="1:9" x14ac:dyDescent="0.35">
      <c r="D22" t="s">
        <v>22</v>
      </c>
      <c r="F22" s="10"/>
      <c r="G22" s="10">
        <f>ROUND(G21/2,0)</f>
        <v>7975206</v>
      </c>
      <c r="H22" s="9" t="s">
        <v>23</v>
      </c>
      <c r="I22" s="8"/>
    </row>
    <row r="23" spans="1:9" x14ac:dyDescent="0.35">
      <c r="D23" t="s">
        <v>22</v>
      </c>
      <c r="F23" s="10"/>
      <c r="G23" s="18">
        <f>ROUND(G21/2,0)</f>
        <v>7975206</v>
      </c>
      <c r="H23" s="9" t="s">
        <v>24</v>
      </c>
      <c r="I23" s="8"/>
    </row>
    <row r="24" spans="1:9" x14ac:dyDescent="0.35">
      <c r="C24" t="s">
        <v>25</v>
      </c>
      <c r="F24" s="10"/>
      <c r="G24" s="17">
        <f>ROUND(F20/2,0)</f>
        <v>15950412</v>
      </c>
    </row>
    <row r="25" spans="1:9" x14ac:dyDescent="0.35">
      <c r="D25" t="s">
        <v>22</v>
      </c>
      <c r="F25" s="10"/>
      <c r="G25" s="10">
        <f>ROUND(G24/2,0)</f>
        <v>7975206</v>
      </c>
      <c r="H25" s="9" t="s">
        <v>26</v>
      </c>
      <c r="I25" s="8"/>
    </row>
    <row r="26" spans="1:9" x14ac:dyDescent="0.35">
      <c r="D26" t="s">
        <v>22</v>
      </c>
      <c r="F26" s="10"/>
      <c r="G26" s="10">
        <f>ROUND(G24/2,0)</f>
        <v>7975206</v>
      </c>
      <c r="H26" s="9" t="s">
        <v>27</v>
      </c>
      <c r="I26" s="8"/>
    </row>
    <row r="27" spans="1:9" x14ac:dyDescent="0.35">
      <c r="B27" s="12" t="s">
        <v>28</v>
      </c>
      <c r="C27" s="12"/>
      <c r="D27" s="12"/>
      <c r="E27" s="12"/>
      <c r="F27" s="19"/>
      <c r="I27" s="28" t="s">
        <v>50</v>
      </c>
    </row>
    <row r="28" spans="1:9" x14ac:dyDescent="0.35">
      <c r="B28" t="s">
        <v>29</v>
      </c>
      <c r="F28" s="10"/>
      <c r="G28" s="24">
        <v>4646994</v>
      </c>
      <c r="H28" s="20"/>
      <c r="I28" s="12"/>
    </row>
    <row r="29" spans="1:9" x14ac:dyDescent="0.35">
      <c r="F29" s="10"/>
    </row>
    <row r="30" spans="1:9" x14ac:dyDescent="0.35">
      <c r="A30" s="12" t="s">
        <v>30</v>
      </c>
      <c r="F30" s="21">
        <f>ROUND(F15*0.4,-2)</f>
        <v>82100800</v>
      </c>
      <c r="G30" s="22"/>
    </row>
    <row r="31" spans="1:9" x14ac:dyDescent="0.35">
      <c r="B31" t="s">
        <v>31</v>
      </c>
      <c r="F31" s="10">
        <f>ROUND($F$30*0.2,0)</f>
        <v>16420160</v>
      </c>
      <c r="G31" s="20"/>
    </row>
    <row r="32" spans="1:9" x14ac:dyDescent="0.35">
      <c r="B32" t="s">
        <v>32</v>
      </c>
      <c r="F32" s="10">
        <f>ROUND($F$30*0.1,0)</f>
        <v>8210080</v>
      </c>
    </row>
    <row r="33" spans="2:9" x14ac:dyDescent="0.35">
      <c r="B33" t="s">
        <v>33</v>
      </c>
      <c r="F33" s="10">
        <f>ROUND($F$30*0.25,0)</f>
        <v>20525200</v>
      </c>
    </row>
    <row r="34" spans="2:9" x14ac:dyDescent="0.35">
      <c r="C34" t="s">
        <v>34</v>
      </c>
      <c r="F34" s="10"/>
      <c r="H34" s="9" t="s">
        <v>35</v>
      </c>
      <c r="I34" s="8"/>
    </row>
    <row r="35" spans="2:9" x14ac:dyDescent="0.35">
      <c r="B35" t="s">
        <v>36</v>
      </c>
      <c r="F35" s="10">
        <f>ROUND($F$30*0.25,0)</f>
        <v>20525200</v>
      </c>
      <c r="H35" s="9"/>
      <c r="I35" s="8"/>
    </row>
    <row r="36" spans="2:9" x14ac:dyDescent="0.35">
      <c r="C36" t="s">
        <v>37</v>
      </c>
      <c r="F36" s="10"/>
      <c r="G36" s="10">
        <f>F35/2</f>
        <v>10262600</v>
      </c>
      <c r="H36" s="9"/>
      <c r="I36" s="8"/>
    </row>
    <row r="37" spans="2:9" x14ac:dyDescent="0.35">
      <c r="C37" t="s">
        <v>38</v>
      </c>
      <c r="F37" s="10"/>
      <c r="G37" s="10">
        <f>F35/2</f>
        <v>10262600</v>
      </c>
      <c r="H37" s="9"/>
      <c r="I37" s="8"/>
    </row>
    <row r="38" spans="2:9" x14ac:dyDescent="0.35">
      <c r="B38" t="s">
        <v>39</v>
      </c>
      <c r="F38" s="10">
        <f>ROUND($F$30*0.15,0)</f>
        <v>12315120</v>
      </c>
      <c r="H38" s="9"/>
      <c r="I38" s="8"/>
    </row>
    <row r="39" spans="2:9" x14ac:dyDescent="0.35">
      <c r="C39" t="s">
        <v>40</v>
      </c>
      <c r="F39" s="10"/>
      <c r="H39" s="9" t="s">
        <v>35</v>
      </c>
      <c r="I39" s="8"/>
    </row>
    <row r="40" spans="2:9" x14ac:dyDescent="0.35">
      <c r="B40" t="s">
        <v>41</v>
      </c>
      <c r="F40" s="10">
        <f>ROUND($F$30*0.05,0)</f>
        <v>4105040</v>
      </c>
      <c r="H40" s="9"/>
      <c r="I40" s="8"/>
    </row>
    <row r="41" spans="2:9" x14ac:dyDescent="0.35">
      <c r="C41" t="s">
        <v>42</v>
      </c>
      <c r="H41" s="9" t="s">
        <v>45</v>
      </c>
      <c r="I41" s="8"/>
    </row>
    <row r="42" spans="2:9" x14ac:dyDescent="0.35">
      <c r="H42"/>
    </row>
    <row r="43" spans="2:9" x14ac:dyDescent="0.35">
      <c r="H43"/>
    </row>
    <row r="44" spans="2:9" x14ac:dyDescent="0.35">
      <c r="H44"/>
    </row>
    <row r="45" spans="2:9" x14ac:dyDescent="0.35">
      <c r="H45"/>
    </row>
    <row r="46" spans="2:9" x14ac:dyDescent="0.35">
      <c r="H46"/>
    </row>
    <row r="47" spans="2:9" x14ac:dyDescent="0.35">
      <c r="H47"/>
    </row>
    <row r="48" spans="2:9" x14ac:dyDescent="0.35">
      <c r="F48"/>
      <c r="H48"/>
    </row>
    <row r="49" spans="6:8" x14ac:dyDescent="0.35">
      <c r="F49"/>
      <c r="G49"/>
      <c r="H49"/>
    </row>
    <row r="50" spans="6:8" x14ac:dyDescent="0.35">
      <c r="F50"/>
      <c r="G50"/>
      <c r="H50"/>
    </row>
    <row r="51" spans="6:8" x14ac:dyDescent="0.35">
      <c r="F51"/>
      <c r="G51"/>
      <c r="H51"/>
    </row>
    <row r="52" spans="6:8" x14ac:dyDescent="0.35">
      <c r="F52"/>
      <c r="G52"/>
      <c r="H52"/>
    </row>
    <row r="53" spans="6:8" x14ac:dyDescent="0.35">
      <c r="F53"/>
      <c r="G53"/>
      <c r="H53"/>
    </row>
    <row r="54" spans="6:8" x14ac:dyDescent="0.35">
      <c r="F54"/>
      <c r="G54"/>
      <c r="H54"/>
    </row>
    <row r="55" spans="6:8" x14ac:dyDescent="0.35">
      <c r="F55"/>
      <c r="G55"/>
      <c r="H55"/>
    </row>
    <row r="56" spans="6:8" x14ac:dyDescent="0.35">
      <c r="F56"/>
      <c r="G56"/>
      <c r="H56"/>
    </row>
    <row r="57" spans="6:8" x14ac:dyDescent="0.35">
      <c r="F57"/>
      <c r="G57"/>
      <c r="H57"/>
    </row>
    <row r="58" spans="6:8" x14ac:dyDescent="0.35">
      <c r="F58"/>
      <c r="G58"/>
      <c r="H58"/>
    </row>
    <row r="59" spans="6:8" x14ac:dyDescent="0.35">
      <c r="F59"/>
      <c r="G59"/>
      <c r="H59"/>
    </row>
    <row r="60" spans="6:8" x14ac:dyDescent="0.35">
      <c r="F60"/>
      <c r="G60"/>
      <c r="H60"/>
    </row>
    <row r="61" spans="6:8" x14ac:dyDescent="0.35">
      <c r="F61"/>
      <c r="G61"/>
      <c r="H61"/>
    </row>
    <row r="62" spans="6:8" x14ac:dyDescent="0.35">
      <c r="F62"/>
      <c r="G62"/>
      <c r="H62"/>
    </row>
    <row r="63" spans="6:8" x14ac:dyDescent="0.35">
      <c r="F63"/>
      <c r="G63"/>
      <c r="H63"/>
    </row>
    <row r="64" spans="6:8" x14ac:dyDescent="0.35">
      <c r="F64"/>
      <c r="G64"/>
      <c r="H64"/>
    </row>
    <row r="65" spans="6:8" x14ac:dyDescent="0.35">
      <c r="F65"/>
      <c r="G65"/>
      <c r="H65"/>
    </row>
    <row r="66" spans="6:8" x14ac:dyDescent="0.35">
      <c r="F66"/>
      <c r="G66"/>
      <c r="H66"/>
    </row>
    <row r="67" spans="6:8" x14ac:dyDescent="0.35">
      <c r="F67"/>
      <c r="G67"/>
      <c r="H67"/>
    </row>
    <row r="68" spans="6:8" x14ac:dyDescent="0.35">
      <c r="F68"/>
      <c r="G68"/>
      <c r="H68"/>
    </row>
    <row r="69" spans="6:8" x14ac:dyDescent="0.35">
      <c r="F69"/>
      <c r="G69"/>
      <c r="H69"/>
    </row>
    <row r="70" spans="6:8" x14ac:dyDescent="0.35">
      <c r="F70"/>
      <c r="G70"/>
      <c r="H70"/>
    </row>
    <row r="71" spans="6:8" x14ac:dyDescent="0.35">
      <c r="F71"/>
      <c r="G71"/>
      <c r="H71"/>
    </row>
    <row r="72" spans="6:8" x14ac:dyDescent="0.35">
      <c r="F72"/>
      <c r="G72"/>
      <c r="H72"/>
    </row>
    <row r="73" spans="6:8" x14ac:dyDescent="0.35">
      <c r="F73"/>
      <c r="G73"/>
      <c r="H73"/>
    </row>
    <row r="74" spans="6:8" x14ac:dyDescent="0.35">
      <c r="F74"/>
      <c r="G74"/>
      <c r="H74"/>
    </row>
    <row r="75" spans="6:8" x14ac:dyDescent="0.35">
      <c r="F75"/>
      <c r="G75"/>
      <c r="H75"/>
    </row>
    <row r="76" spans="6:8" x14ac:dyDescent="0.35">
      <c r="F76"/>
      <c r="G76"/>
      <c r="H76"/>
    </row>
    <row r="77" spans="6:8" x14ac:dyDescent="0.35">
      <c r="F77"/>
      <c r="G77"/>
      <c r="H77"/>
    </row>
    <row r="78" spans="6:8" x14ac:dyDescent="0.35">
      <c r="F78"/>
      <c r="G78"/>
      <c r="H78"/>
    </row>
    <row r="79" spans="6:8" x14ac:dyDescent="0.35">
      <c r="F79"/>
      <c r="G79"/>
      <c r="H79"/>
    </row>
    <row r="80" spans="6:8" x14ac:dyDescent="0.35">
      <c r="F80"/>
      <c r="G80"/>
      <c r="H80"/>
    </row>
    <row r="81" customFormat="1" x14ac:dyDescent="0.35"/>
  </sheetData>
  <mergeCells count="1">
    <mergeCell ref="A1:I1"/>
  </mergeCells>
  <pageMargins left="0" right="0" top="0" bottom="0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 Public Utility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C. Gramola</dc:creator>
  <cp:lastModifiedBy>Page, Cyndi</cp:lastModifiedBy>
  <cp:lastPrinted>2014-05-19T18:52:05Z</cp:lastPrinted>
  <dcterms:created xsi:type="dcterms:W3CDTF">2012-10-12T19:07:56Z</dcterms:created>
  <dcterms:modified xsi:type="dcterms:W3CDTF">2014-05-30T17:01:49Z</dcterms:modified>
</cp:coreProperties>
</file>