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25" windowWidth="13365" windowHeight="7020" tabRatio="829" activeTab="0"/>
  </bookViews>
  <sheets>
    <sheet name="Title" sheetId="1" r:id="rId1"/>
    <sheet name="Table Contents" sheetId="2" r:id="rId2"/>
    <sheet name="GenlInstructions" sheetId="3" r:id="rId3"/>
    <sheet name="General Information" sheetId="4" r:id="rId4"/>
    <sheet name="ImpChngs" sheetId="5" r:id="rId5"/>
    <sheet name="Definitions" sheetId="6" r:id="rId6"/>
    <sheet name="Definitions-Cont" sheetId="7" r:id="rId7"/>
    <sheet name="100-Voting Powers &amp; Elections" sheetId="8" r:id="rId8"/>
    <sheet name="101-Security Holder" sheetId="9" r:id="rId9"/>
    <sheet name="102-Cos. Controlled" sheetId="10" r:id="rId10"/>
    <sheet name="103-Directors" sheetId="11" r:id="rId11"/>
    <sheet name="104-Officers" sheetId="12" r:id="rId12"/>
    <sheet name="200-Balance Sheet" sheetId="13" r:id="rId13"/>
    <sheet name="200-1" sheetId="14" r:id="rId14"/>
    <sheet name="200.2" sheetId="15" r:id="rId15"/>
    <sheet name="200.3" sheetId="16" r:id="rId16"/>
    <sheet name="205-Ut. Plt. Serv" sheetId="17" r:id="rId17"/>
    <sheet name="205.1-Ut.Plt.Serv." sheetId="18" r:id="rId18"/>
    <sheet name="206-207-Accum_Depr" sheetId="19" r:id="rId19"/>
    <sheet name="208-CWIP" sheetId="20" r:id="rId20"/>
    <sheet name="210-Investments" sheetId="21" r:id="rId21"/>
    <sheet name="211-12-Notes Receivable" sheetId="22" r:id="rId22"/>
    <sheet name="213-Accts. Rec." sheetId="23" r:id="rId23"/>
    <sheet name="215-Matl&amp;Supp" sheetId="24" r:id="rId24"/>
    <sheet name="216-Unam.DebtDisc" sheetId="25" r:id="rId25"/>
    <sheet name="231-Long Term Debt" sheetId="26" r:id="rId26"/>
    <sheet name="400-Revenues" sheetId="27" r:id="rId27"/>
    <sheet name="400-Expenses" sheetId="28" r:id="rId28"/>
    <sheet name="400.1-Expenses" sheetId="29" r:id="rId29"/>
    <sheet name="405-O&amp;M Exp" sheetId="30" r:id="rId30"/>
    <sheet name="405.1-O&amp;M Exp" sheetId="31" r:id="rId31"/>
    <sheet name="405.2-O&amp;M Exp" sheetId="32" r:id="rId32"/>
    <sheet name="405.3-O&amp;M Exp" sheetId="33" r:id="rId33"/>
    <sheet name="405.4-O&amp;M Exp" sheetId="34" r:id="rId34"/>
    <sheet name="408-09-Inc Taxes" sheetId="35" r:id="rId35"/>
    <sheet name="410-IncomeTax" sheetId="36" r:id="rId36"/>
    <sheet name="410.1-411.1-DFR-TAX" sheetId="37" r:id="rId37"/>
    <sheet name="500-501-GasPur-Resale" sheetId="38" r:id="rId38"/>
    <sheet name="505-GasAcct" sheetId="39" r:id="rId39"/>
    <sheet name="510-Storage" sheetId="40" r:id="rId40"/>
    <sheet name="511-512-" sheetId="41" r:id="rId41"/>
    <sheet name="515-Wells_Meters" sheetId="42" r:id="rId42"/>
    <sheet name="517-Cust_Meters" sheetId="43" r:id="rId43"/>
    <sheet name="600-Cust._Class" sheetId="44" r:id="rId44"/>
    <sheet name="605-employees" sheetId="45" r:id="rId45"/>
    <sheet name="610-TerrServ" sheetId="46" r:id="rId46"/>
    <sheet name="Verify_Oath" sheetId="47" r:id="rId47"/>
    <sheet name="Data" sheetId="48" r:id="rId48"/>
  </sheets>
  <externalReferences>
    <externalReference r:id="rId51"/>
    <externalReference r:id="rId52"/>
    <externalReference r:id="rId53"/>
  </externalReferences>
  <definedNames>
    <definedName name="/P" localSheetId="37">#REF!</definedName>
    <definedName name="\A" localSheetId="25">'210-Investments'!$A$62</definedName>
    <definedName name="\A" localSheetId="26">'400-Revenues'!#REF!</definedName>
    <definedName name="\A" localSheetId="29">'405-O&amp;M Exp'!#REF!</definedName>
    <definedName name="\A" localSheetId="37">#REF!</definedName>
    <definedName name="\D" localSheetId="29">'405-O&amp;M Exp'!#REF!</definedName>
    <definedName name="\D" localSheetId="39">'[1]204'!#REF!</definedName>
    <definedName name="\D">'[2]204'!#REF!</definedName>
    <definedName name="\P" localSheetId="37">#REF!</definedName>
    <definedName name="\Q" localSheetId="39">#REF!</definedName>
    <definedName name="\Q">'[2]876'!#REF!</definedName>
    <definedName name="_59.1." localSheetId="5">'Definitions'!$A$42:$A$42</definedName>
    <definedName name="223" localSheetId="39">'[1]222'!#REF!</definedName>
    <definedName name="223">'[2]222'!#REF!</definedName>
    <definedName name="828A" localSheetId="37">#REF!</definedName>
    <definedName name="828B" localSheetId="37">#REF!</definedName>
    <definedName name="829A" localSheetId="37">#REF!</definedName>
    <definedName name="829B" localSheetId="37">#REF!</definedName>
    <definedName name="Company_Name">#REF!</definedName>
    <definedName name="CompanyName">'[2]Title Page'!$A$22</definedName>
    <definedName name="For_the_Year_Ended__December_31">#REF!</definedName>
    <definedName name="LAB" localSheetId="45">'[3]408-09-Inc Taxes'!#REF!</definedName>
    <definedName name="LAB">'408-09-Inc Taxes'!#REF!</definedName>
    <definedName name="_xlnm.Print_Area" localSheetId="7">'100-Voting Powers &amp; Elections'!$A$1:$C$34</definedName>
    <definedName name="_xlnm.Print_Area" localSheetId="8">'101-Security Holder'!$A$1:$L$31</definedName>
    <definedName name="_xlnm.Print_Area" localSheetId="9">'102-Cos. Controlled'!$A$1:$I$30</definedName>
    <definedName name="_xlnm.Print_Area" localSheetId="10">'103-Directors'!$A$1:$K$35</definedName>
    <definedName name="_xlnm.Print_Area" localSheetId="11">'104-Officers'!$A$1:$I$32</definedName>
    <definedName name="_xlnm.Print_Area" localSheetId="14">'200.2'!$A$1:$G$51</definedName>
    <definedName name="_xlnm.Print_Area" localSheetId="15">'200.3'!$A$1:$G$57</definedName>
    <definedName name="_xlnm.Print_Area" localSheetId="13">'200-1'!$A$1:$G$57</definedName>
    <definedName name="_xlnm.Print_Area" localSheetId="12">'200-Balance Sheet'!$A$1:$G$42</definedName>
    <definedName name="_xlnm.Print_Area" localSheetId="18">'206-207-Accum_Depr'!$A$1:$G$60</definedName>
    <definedName name="_xlnm.Print_Area" localSheetId="24">'216-Unam.DebtDisc'!$A$1:$L$59</definedName>
    <definedName name="_xlnm.Print_Area" localSheetId="26">'400-Revenues'!$A$1:$G$60</definedName>
    <definedName name="_xlnm.Print_Area" localSheetId="30">'405.1-O&amp;M Exp'!$A$1:$G$70</definedName>
    <definedName name="_xlnm.Print_Area" localSheetId="31">'405.2-O&amp;M Exp'!$A$1:$G$70</definedName>
    <definedName name="_xlnm.Print_Area" localSheetId="32">'405.3-O&amp;M Exp'!$A$1:$G$71</definedName>
    <definedName name="_xlnm.Print_Area" localSheetId="33">'405.4-O&amp;M Exp'!$A$1:$G$73</definedName>
    <definedName name="_xlnm.Print_Area" localSheetId="29">'405-O&amp;M Exp'!$A$1:$G$71</definedName>
    <definedName name="_xlnm.Print_Area" localSheetId="40">'511-512-'!$A$1:$P$58</definedName>
    <definedName name="_xlnm.Print_Area" localSheetId="6">'Definitions-Cont'!$A$1:$I$50</definedName>
    <definedName name="_xlnm.Print_Area" localSheetId="3">'General Information'!$A$1:$C$51</definedName>
    <definedName name="_xlnm.Print_Area" localSheetId="4">'ImpChngs'!$A$1:$K$49</definedName>
  </definedNames>
  <calcPr fullCalcOnLoad="1"/>
</workbook>
</file>

<file path=xl/sharedStrings.xml><?xml version="1.0" encoding="utf-8"?>
<sst xmlns="http://schemas.openxmlformats.org/spreadsheetml/2006/main" count="2769" uniqueCount="1795">
  <si>
    <t xml:space="preserve">                                                                                               as:</t>
  </si>
  <si>
    <t>County of _______________________________________</t>
  </si>
  <si>
    <t xml:space="preserve">                      (Name of affiant)                                                                                                                                        (Official title of affiant)</t>
  </si>
  <si>
    <t>of ________________________________________________________________________</t>
  </si>
  <si>
    <t xml:space="preserve">                                              (Exact legal title or name of the respondent)</t>
  </si>
  <si>
    <t>and including __________________________________to and including _________________________________.</t>
  </si>
  <si>
    <t xml:space="preserve">                 </t>
  </si>
  <si>
    <t xml:space="preserve">                                                     </t>
  </si>
  <si>
    <t xml:space="preserve">                                         _______________</t>
  </si>
  <si>
    <t>______________________________________________________</t>
  </si>
  <si>
    <t xml:space="preserve">   Subscribed and sworn to and before me, a ________________________________________________________________</t>
  </si>
  <si>
    <t xml:space="preserve">                                    (Signature of affiant)</t>
  </si>
  <si>
    <t>in and for the State and County above-named, this ____________ day of _________________________________________________________</t>
  </si>
  <si>
    <t xml:space="preserve">   My commission expires_________________________________________</t>
  </si>
  <si>
    <t xml:space="preserve">                                         (Signature of officer authorized to administer oaths)</t>
  </si>
  <si>
    <t xml:space="preserve">                                                                                                                                              SUPPLEMENTAL OATH</t>
  </si>
  <si>
    <t xml:space="preserve">4.  Important leaseholds (other than leaseholds for natural gas lands) acquired, given, assigned, or surrendered, giving effective </t>
  </si>
  <si>
    <t xml:space="preserve">  dates,  lengths of terms, names of parties, rents, Commission authorization, if any, and other conditions.</t>
  </si>
  <si>
    <t xml:space="preserve">5. Important extensions of system, giving location, new territory covered by distribution systems, and dates of beginning </t>
  </si>
  <si>
    <t xml:space="preserve">    operations.  Give, also, the number of new customers of each class, and for each class of customers the estimated annual</t>
  </si>
  <si>
    <t xml:space="preserve">    revenues.</t>
  </si>
  <si>
    <t xml:space="preserve">6. Estimated increase or decrease in annual revenues due to important rate changes, and the approximate extent to which such </t>
  </si>
  <si>
    <t xml:space="preserve">    increase or decrease is reflected in revenues for the reporting year.</t>
  </si>
  <si>
    <t xml:space="preserve">7. Important wage scale changes, showing dates of changes, effect on operating expenses for the year, and estimated annual </t>
  </si>
  <si>
    <t xml:space="preserve">    effect of such wage scale changes on operating expenses.</t>
  </si>
  <si>
    <t xml:space="preserve">8. Obligations incurred or assumed by respondent as guantantor for the performance by another of any agreement for the </t>
  </si>
  <si>
    <t>Total Gas Operation and Maintenance Expenses</t>
  </si>
  <si>
    <t xml:space="preserve">                 Total Gas Operation Expenses</t>
  </si>
  <si>
    <t xml:space="preserve">                 Total Maintenance Expenses</t>
  </si>
  <si>
    <t>Total Operation Expenses</t>
  </si>
  <si>
    <t>Total Maintenance Expenses</t>
  </si>
  <si>
    <t>Total Manufactured Gas Production Expenses</t>
  </si>
  <si>
    <t>Total Production Labor and Expenses</t>
  </si>
  <si>
    <t>Total Gas Fuels Expenses</t>
  </si>
  <si>
    <t>Total Gas Raw Materials Expenses</t>
  </si>
  <si>
    <t>Total Natural Gas Production Expenses</t>
  </si>
  <si>
    <t xml:space="preserve">                                                                                      100. VOTING POWERS AND ELECTIONS</t>
  </si>
  <si>
    <t xml:space="preserve"> 1. Has each share of stock the right to one vote?  Yes/No</t>
  </si>
  <si>
    <t xml:space="preserve"> 2. Are voting rights attached only to stock?  Yes/No     (If the answer to either query 1 or 2 is "No," give particulars on a separate sheet.)</t>
  </si>
  <si>
    <t xml:space="preserve"> 3. Give date of the latest closing of the stock book prior to end of year and state the purpose of such closing.</t>
  </si>
  <si>
    <t xml:space="preserve"> 4. Is cumulative voting permitted?  Yes/No</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</si>
  <si>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</si>
  <si>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</si>
  <si>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 xml:space="preserve"> 8. State the total number of voting security holders and the total of all voting securities as of such date.</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</si>
  <si>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</si>
  <si>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</si>
  <si>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</si>
  <si>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 xml:space="preserve"> 101 SECURITY HOLDER INFORMATION AND VOTING POWERS</t>
  </si>
  <si>
    <t xml:space="preserve">    1. Report the requested information for each holder of one percent or more of the voting securities or if there are fewer than ten such holders, the ten who hold the highest voting powers.  Data should be the latest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</si>
  <si>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</si>
  <si>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</si>
  <si>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</si>
  <si>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and expenses of listing on exchanges; and other like costs.</t>
  </si>
  <si>
    <r>
      <t>“Depreciation”,</t>
    </r>
    <r>
      <rPr>
        <sz val="12"/>
        <rFont val="Times New Roman"/>
        <family val="1"/>
      </rPr>
      <t xml:space="preserve"> as applied to depreciable utility plant, means the loss in service value not restored </t>
    </r>
  </si>
  <si>
    <t xml:space="preserve">by current maintenance, incurred in connection with the consumption or prospective retirement of the </t>
  </si>
  <si>
    <t xml:space="preserve">utility plant in the course of providing service.  This includes causes which are known to be in </t>
  </si>
  <si>
    <t xml:space="preserve">current operation and against which the utility is not protected by insurance.  Among the causes to be </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</si>
  <si>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</si>
  <si>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</si>
  <si>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</si>
  <si>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</si>
  <si>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</si>
  <si>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</si>
  <si>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</si>
  <si>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</si>
  <si>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FOOTNOTES</t>
  </si>
  <si>
    <t>1. Direct control is that which is exercised without interposition of an intermediary.</t>
  </si>
  <si>
    <t>2. Indirect control is that which is exercised without interposition of an intermediary which exercises direct control.</t>
  </si>
  <si>
    <t xml:space="preserve">    Control may exist by mutual agreement or understanding between two or more parties who together have control within </t>
  </si>
  <si>
    <t>TTL_RECEIPTS_MCF</t>
  </si>
  <si>
    <t>UNACCT_GAS_MCF</t>
  </si>
  <si>
    <t>TTL_RES_REV</t>
  </si>
  <si>
    <t>TTL_COMM_REV</t>
  </si>
  <si>
    <t>TTL_IND_REV</t>
  </si>
  <si>
    <t>TTL_TRANS_REV</t>
  </si>
  <si>
    <t>TTL_OTHER_REV</t>
  </si>
  <si>
    <t>AVG_RES_CUST</t>
  </si>
  <si>
    <t>AVG_COMM_CUST</t>
  </si>
  <si>
    <t>AVG_TRANS_CUST</t>
  </si>
  <si>
    <t>AVG_OTHER_CUST</t>
  </si>
  <si>
    <t>TTL_ALL_EMPLOYEES</t>
  </si>
  <si>
    <t>DISTR_MAINS_M-FT</t>
  </si>
  <si>
    <t>TRANS_MAINS_M_FT</t>
  </si>
  <si>
    <t>SERV_EOY_CO_OWNED</t>
  </si>
  <si>
    <t>TTL_MFG_GAS_PROD_EXP</t>
  </si>
  <si>
    <t>TTL_NAT_GAS_PROD_EXP</t>
  </si>
  <si>
    <t>TTL_EXPL_DEV_OPR_EXP</t>
  </si>
  <si>
    <t>TTL_PROD_GATH_OPR_EXP</t>
  </si>
  <si>
    <t>TTL_PROD_GATH_MAINT_EXP</t>
  </si>
  <si>
    <t xml:space="preserve">  5. For any securities, notes, or accounts that were pledged, designate such securities acquired, designate such fact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</si>
  <si>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</si>
  <si>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 </t>
  </si>
  <si>
    <t xml:space="preserve">      number.</t>
  </si>
  <si>
    <t xml:space="preserve">  7. Interest and dividend revenues from investments should be reported in column (g), including such revenues from  securities disposed of during the year.</t>
  </si>
  <si>
    <t xml:space="preserve">  8. In column (h) report for each investment disposed of during the year the gain or loss represented by the difference between cost of the investment (or the other amount </t>
  </si>
  <si>
    <t xml:space="preserve">     at which carried in the books of account if different from cost) and the selling price therefor, not including any dividend or interest adjustment incredible in column (g).</t>
  </si>
  <si>
    <t>Book Costs*</t>
  </si>
  <si>
    <t>Principal</t>
  </si>
  <si>
    <t>Book Cost</t>
  </si>
  <si>
    <t>Revenues</t>
  </si>
  <si>
    <t>Gain or Loss</t>
  </si>
  <si>
    <t>of</t>
  </si>
  <si>
    <t>Amount or</t>
  </si>
  <si>
    <t>End</t>
  </si>
  <si>
    <t>For</t>
  </si>
  <si>
    <t>From Invest</t>
  </si>
  <si>
    <t>Description of Investment</t>
  </si>
  <si>
    <t>Acquired</t>
  </si>
  <si>
    <t>Maturity</t>
  </si>
  <si>
    <t>No. of Shares</t>
  </si>
  <si>
    <t>Disposed of</t>
  </si>
  <si>
    <t>Temporary Cash Investments:</t>
  </si>
  <si>
    <t>* If book cost is different from cost to respondent, give cost to respondent in a footnote and explain difference.</t>
  </si>
  <si>
    <t>211. NOTES AND OTHER ACCOUNTS  RECEIVABLE (Accounts 141, and 143)</t>
  </si>
  <si>
    <t>If interest was derived during year from notes liquidated before the end of the year, include such interest revenue in column (d).</t>
  </si>
  <si>
    <t>Interest</t>
  </si>
  <si>
    <t>Receivable</t>
  </si>
  <si>
    <t>1/1/____</t>
  </si>
  <si>
    <t>12/31/____</t>
  </si>
  <si>
    <t>Revenue</t>
  </si>
  <si>
    <t xml:space="preserve"> 212. NOTES  RECEIVABLE  FROM ASSOCIATED COMPANIES (Account 145)</t>
  </si>
  <si>
    <t xml:space="preserve">     1. Furnish below the particulars indicated concerning notes receivable from associated companies at end of year.</t>
  </si>
  <si>
    <t xml:space="preserve">     2. If any note was received in satisfaction of an open account indebtedness, state the period covered by such open account.</t>
  </si>
  <si>
    <t xml:space="preserve">     3. Include in column (f) the amount of any interest revenue during the year on notes that were paid off before the end of year.</t>
  </si>
  <si>
    <t>Maintenance of Measuring &amp; Reg. Station Equip.-Genl.</t>
  </si>
  <si>
    <t>Maintenance of Measuring &amp; Reg. Station Equip.-Indtrl.</t>
  </si>
  <si>
    <t>Maintenance of Measuring &amp; Reg. Station Equip.-City G</t>
  </si>
  <si>
    <t>Maintenance of Services</t>
  </si>
  <si>
    <t>Maintenance of Meters &amp; House Regulators</t>
  </si>
  <si>
    <t>CUSTOMER ACCOUNTS EXPENSES</t>
  </si>
  <si>
    <t>Operations</t>
  </si>
  <si>
    <t>Supervision</t>
  </si>
  <si>
    <t>Meter Reading Expenses</t>
  </si>
  <si>
    <t>Customer Records &amp; Collection Expenses</t>
  </si>
  <si>
    <t>Uncollectable Accounts</t>
  </si>
  <si>
    <t>Miscellaneous Customer Accounts Expenses</t>
  </si>
  <si>
    <t>CUSTOMER SERVICE &amp; INFORM. EXPENSES</t>
  </si>
  <si>
    <t>Customer Assistance Expenses</t>
  </si>
  <si>
    <t>Informational &amp; Instructional Advertising Expenses</t>
  </si>
  <si>
    <t>Miscellaneous Customer Service &amp; Informational Exp.</t>
  </si>
  <si>
    <t>SALES EXPENSES</t>
  </si>
  <si>
    <t>Demonstrating and Selling Expenses</t>
  </si>
  <si>
    <t>Advertising Expenses</t>
  </si>
  <si>
    <t>(Reserved)</t>
  </si>
  <si>
    <t>Provision for</t>
  </si>
  <si>
    <t xml:space="preserve"> Type of Tax</t>
  </si>
  <si>
    <t>Deferred Income Taxes</t>
  </si>
  <si>
    <t>Federal</t>
  </si>
  <si>
    <t>1. Report under separate subheadings for Unamortized Debt Discount and Unamortized Premium on Debt, particulars of discount and expense or premium applicable to each class and series of long-term debt.</t>
  </si>
  <si>
    <t>2. Show premium amounts in red or by enclosure in parenthesis</t>
  </si>
  <si>
    <t>3. In column (b) show the principal amount of bonds or other long-term debt originally issued.</t>
  </si>
  <si>
    <t>4. In column (c) show the discount and expense or premium with respect to the amount of bonds or other long-term debt originally issued.</t>
  </si>
  <si>
    <t>5. Furnish particulars regarding the treatment of unamortized debt discount and expense or premium, redemption premium, and redemption expenses associated with issues redeemed during  the year,</t>
  </si>
  <si>
    <t xml:space="preserve">    also, date of the Commission’s authorization of treatment other than by debit or credit to Surplus.</t>
  </si>
  <si>
    <t xml:space="preserve">6. Set out separately and identify amounts applicable to issues which have been redeemed, although those amounts, prior to the effective date of the Uniform System of  Accounts may have prior to the </t>
  </si>
  <si>
    <t xml:space="preserve">    effective date of the Uniform System of Accounts may have been combined with the discount and expense on the refunding issue.</t>
  </si>
  <si>
    <t xml:space="preserve">7. Explain any debits and credits other than amortization debited to Account 428, Amortization of Debt Discount and Expense, or credited to Account 429,  Amortization of  Premium on  Debt. </t>
  </si>
  <si>
    <t/>
  </si>
  <si>
    <t xml:space="preserve">PRINCIPAL AMOUNT </t>
  </si>
  <si>
    <t>AMOUNT OF</t>
  </si>
  <si>
    <t>TOTAL</t>
  </si>
  <si>
    <t xml:space="preserve">SECURITIES </t>
  </si>
  <si>
    <t>DISCOUNT</t>
  </si>
  <si>
    <t>TO WHICH</t>
  </si>
  <si>
    <t>AND EXPENSE</t>
  </si>
  <si>
    <t>Debits</t>
  </si>
  <si>
    <t>Credits</t>
  </si>
  <si>
    <t>Designation</t>
  </si>
  <si>
    <t>OR PREMIUM</t>
  </si>
  <si>
    <t>Accumulated Provision for Rate Refunds</t>
  </si>
  <si>
    <t>TOTAL OTHER NONCURRENT LIABILITIES</t>
  </si>
  <si>
    <t xml:space="preserve">      LIABILITIES AND OTHER CREDITS</t>
  </si>
  <si>
    <r>
      <t xml:space="preserve">                        </t>
    </r>
    <r>
      <rPr>
        <b/>
        <sz val="10"/>
        <rFont val="Arial MT"/>
        <family val="0"/>
      </rPr>
      <t>410. CALCULATION OF FEDERAL INCOME TAXES - CURRENT PERIOD</t>
    </r>
  </si>
  <si>
    <t>given consideration are wear and tear, decay, action of the elements, inadequacy, obsolescence,</t>
  </si>
  <si>
    <t>changes in the art, changes in demand, and requirements of regulatory bodies.</t>
  </si>
  <si>
    <r>
      <t xml:space="preserve">"Distribution Service Line", </t>
    </r>
    <r>
      <rPr>
        <sz val="12"/>
        <rFont val="Times New Roman"/>
        <family val="1"/>
      </rPr>
      <t xml:space="preserve"> A distribution line that transports gas from a common source of </t>
    </r>
  </si>
  <si>
    <t xml:space="preserve">supply to a customer meter or the connection to a customer’s piping, whichever is further downstream, </t>
  </si>
  <si>
    <t>or the connection to a customer’s piping if there is no customer meter.</t>
  </si>
  <si>
    <t>(Continued)</t>
  </si>
  <si>
    <r>
      <t>“Investment Advances”</t>
    </r>
    <r>
      <rPr>
        <sz val="12"/>
        <rFont val="Times New Roman"/>
        <family val="1"/>
      </rPr>
      <t xml:space="preserve"> means advances, represented by notes or by book accounts only,</t>
    </r>
  </si>
  <si>
    <t>with respect to which it is mutually agreed or intended between the creditor and debtor that they</t>
  </si>
  <si>
    <t xml:space="preserve">                                412. PROVISION FOR DEFERRED INCOME TAXES</t>
  </si>
  <si>
    <t>UTILITY OPR. INCOME, CREDIT (Account 411.1)</t>
  </si>
  <si>
    <t>This schedule shall include a breakdown of the various tax expenses that constitute the ending balance in</t>
  </si>
  <si>
    <t xml:space="preserve">entries to Account No. 165-Prepayments; Account No. 190-Accumulated Deferred Income Taxes &amp; </t>
  </si>
  <si>
    <t>Account No. 236-Accrued Taxes.</t>
  </si>
  <si>
    <t>Account 411.1</t>
  </si>
  <si>
    <t>500. GAS PURCHASED</t>
  </si>
  <si>
    <t xml:space="preserve">1. </t>
  </si>
  <si>
    <t>Report below the information called for concerning gas purchased for resale during year.</t>
  </si>
  <si>
    <t xml:space="preserve">2. </t>
  </si>
  <si>
    <t>Purchases from independent natural gas producers shall be grouped on one line and columns (a), (d), (g) and (h) only shall be reported with respect to such purchase.</t>
  </si>
  <si>
    <t>OR NET</t>
  </si>
  <si>
    <t>Amortization Period</t>
  </si>
  <si>
    <t>During</t>
  </si>
  <si>
    <t>of Long-Term Debt</t>
  </si>
  <si>
    <t>RELATES</t>
  </si>
  <si>
    <t>PREMIUM</t>
  </si>
  <si>
    <t>From</t>
  </si>
  <si>
    <t>To</t>
  </si>
  <si>
    <t>217. EXTRAORDINARY PROPERTY LOSSES  (Account 182)</t>
  </si>
  <si>
    <t xml:space="preserve">   1. Report below the information indicated concerning this account, grouping the items by departments, and showing totals for each department.</t>
  </si>
  <si>
    <t xml:space="preserve">   2. Include in the description the date property was abandoned or other extraordinary loss incurred.</t>
  </si>
  <si>
    <t>Amortization</t>
  </si>
  <si>
    <t>Comm.</t>
  </si>
  <si>
    <t xml:space="preserve"> Period </t>
  </si>
  <si>
    <t>Written off During Year</t>
  </si>
  <si>
    <t xml:space="preserve">  Description of Property</t>
  </si>
  <si>
    <t>Auth.</t>
  </si>
  <si>
    <t>(Give Years Only)</t>
  </si>
  <si>
    <t>Total Amount</t>
  </si>
  <si>
    <t>Previously</t>
  </si>
  <si>
    <t>Account</t>
  </si>
  <si>
    <t>Balances At</t>
  </si>
  <si>
    <t>Loss Or Damage</t>
  </si>
  <si>
    <t>of Loss</t>
  </si>
  <si>
    <t>Written off</t>
  </si>
  <si>
    <t>Charged</t>
  </si>
  <si>
    <t xml:space="preserve">   231. LONG-TERM DEBT (Accounts 221,222,224)</t>
  </si>
  <si>
    <t>(Excluding Advances from Affiliated Companies)</t>
  </si>
  <si>
    <r>
      <t xml:space="preserve">        </t>
    </r>
    <r>
      <rPr>
        <b/>
        <sz val="12"/>
        <color indexed="8"/>
        <rFont val="Times New Roman"/>
        <family val="1"/>
      </rPr>
      <t>Total Commercial Metered Sales</t>
    </r>
  </si>
  <si>
    <r>
      <t xml:space="preserve">     </t>
    </r>
    <r>
      <rPr>
        <b/>
        <sz val="12"/>
        <color indexed="8"/>
        <rFont val="Times New Roman"/>
        <family val="1"/>
      </rPr>
      <t>Industrial</t>
    </r>
  </si>
  <si>
    <r>
      <t xml:space="preserve">         </t>
    </r>
    <r>
      <rPr>
        <b/>
        <sz val="12"/>
        <color indexed="8"/>
        <rFont val="Times New Roman"/>
        <family val="1"/>
      </rPr>
      <t>Total Industrial Metered Sales</t>
    </r>
  </si>
  <si>
    <t xml:space="preserve">     Public</t>
  </si>
  <si>
    <t xml:space="preserve">     Interdepartmental </t>
  </si>
  <si>
    <t xml:space="preserve">     Other</t>
  </si>
  <si>
    <t xml:space="preserve">      Total Metered Sales</t>
  </si>
  <si>
    <t>Unmetered Sales-All Categories</t>
  </si>
  <si>
    <t xml:space="preserve">      Other</t>
  </si>
  <si>
    <t xml:space="preserve">     Total Unmetered Sales</t>
  </si>
  <si>
    <t xml:space="preserve">     Total Sales of Gas</t>
  </si>
  <si>
    <t>Other Gas Revenues:</t>
  </si>
  <si>
    <t>Operating Revenue Other Than Gas Sales</t>
  </si>
  <si>
    <t>Allowance to Customers</t>
  </si>
  <si>
    <t>Customers Forfeited Discounts &amp; Penalties</t>
  </si>
  <si>
    <t>Miscellaneous Gas Revenues</t>
  </si>
  <si>
    <t xml:space="preserve">    Total Other Gas Revenues</t>
  </si>
  <si>
    <t xml:space="preserve">    Total Gas Operating Revenues</t>
  </si>
  <si>
    <t>605. NUMBER OF EMPLOYEES</t>
  </si>
  <si>
    <t>Classification According to Occupation</t>
  </si>
  <si>
    <t xml:space="preserve">          Total Officials and Senior Manager Employees</t>
  </si>
  <si>
    <t xml:space="preserve">          Total Professional and Semiprofessional Employees</t>
  </si>
  <si>
    <t xml:space="preserve">          Total Business Office, Sales And Professional Employees</t>
  </si>
  <si>
    <t xml:space="preserve">          Total Clerical Employees</t>
  </si>
  <si>
    <t xml:space="preserve">          Total Operators</t>
  </si>
  <si>
    <t xml:space="preserve">          Total Construction, Installation and Maintenance Employees</t>
  </si>
  <si>
    <t xml:space="preserve">          Total Building, Supplies and Motor Vehicle Employees</t>
  </si>
  <si>
    <t xml:space="preserve">          All Other Employees Not Elsewhere Classified</t>
  </si>
  <si>
    <t xml:space="preserve">          Total All Employees</t>
  </si>
  <si>
    <t xml:space="preserve">                      610. Territory Served</t>
  </si>
  <si>
    <t>Total Population of Territory Served (Estimated)</t>
  </si>
  <si>
    <t xml:space="preserve">                                                                                                                                               VERIFICATION</t>
  </si>
  <si>
    <t xml:space="preserve">The foregoing report must be verified by the oath of the officer having control of the accounting of the respondent.  It shall be verified, also, by the oath of the president or other chief officer of the respondent.  The oaths </t>
  </si>
  <si>
    <t xml:space="preserve"> 2. Do not include as adjustments, corrections to additions and retirements for the current or preceding year.  Such items should be included in appropriate Column (c) or (d).</t>
  </si>
  <si>
    <t xml:space="preserve"> 4.  If the notes to balance sheet, appearing in the annual report to the stockholders are applicable in every respect and furnish the data required by instructions </t>
  </si>
  <si>
    <t xml:space="preserve">     2 and 3 above, such notes may be attached hereto.  </t>
  </si>
  <si>
    <t>205. UTILITY PLANT IN SERVICE - Account No. 101.0</t>
  </si>
  <si>
    <t xml:space="preserve"> 1. Report by prescribed accounts the original cost of utility plant in service and the additions and retirements of such plant during the year.</t>
  </si>
  <si>
    <t>The signed offier has reviewed the report.</t>
  </si>
  <si>
    <t>Based on the officer's knowledge, the report does not contain any unture statements of a material fact or omit to state</t>
  </si>
  <si>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</si>
  <si>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</si>
  <si>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</si>
  <si>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</si>
  <si>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</si>
  <si>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 xml:space="preserve">He/she believes that all other statements contained in the said report are true, and that the said report is a correct and complete statement of the business and affairs of the above-named respondent during the period of time from </t>
  </si>
  <si>
    <t>OPERATING  EXPENSES</t>
  </si>
  <si>
    <t>Operation Expenses</t>
  </si>
  <si>
    <r>
      <t xml:space="preserve">   </t>
    </r>
    <r>
      <rPr>
        <b/>
        <sz val="12"/>
        <rFont val="Times New Roman"/>
        <family val="1"/>
      </rPr>
      <t>Total Depreciation Provisions</t>
    </r>
  </si>
  <si>
    <r>
      <t xml:space="preserve">             </t>
    </r>
    <r>
      <rPr>
        <b/>
        <sz val="12"/>
        <rFont val="Times New Roman"/>
        <family val="1"/>
      </rPr>
      <t>Total Credits During Year</t>
    </r>
  </si>
  <si>
    <t>Meters in Stock or Shop at End of Year     ________________________________________      Services at End of Year, Customer Owned________________________________________</t>
  </si>
  <si>
    <t>Meters in Service at End of Year                ________________________________________       Services at End of Year, Company Owned________________________________________</t>
  </si>
  <si>
    <t>26-28</t>
  </si>
  <si>
    <t>29-33</t>
  </si>
  <si>
    <t xml:space="preserve">                                                                                                                            516. GAS LINES, METERS AND SERVICES</t>
  </si>
  <si>
    <t xml:space="preserve">                                                      515. GAS AND OIL WELLS</t>
  </si>
  <si>
    <t>(Address of principal business office at end of year)</t>
  </si>
  <si>
    <t>FOR THE</t>
  </si>
  <si>
    <t>TO THE</t>
  </si>
  <si>
    <t>COMMONWEALTH OF PENNSYLVANIA</t>
  </si>
  <si>
    <t>PUBLIC UTILITY COMMISSION</t>
  </si>
  <si>
    <t>_____</t>
  </si>
  <si>
    <t xml:space="preserve">Name, title, address and telephone number (including the area code), E-Mail Address, </t>
  </si>
  <si>
    <t>and Web Site Address of the person to be contacted concerning this report:</t>
  </si>
  <si>
    <t>TABLE OF CONTENTS</t>
  </si>
  <si>
    <t>Number and Title of Schedule</t>
  </si>
  <si>
    <t>Page</t>
  </si>
  <si>
    <t>(a)</t>
  </si>
  <si>
    <t>(b)</t>
  </si>
  <si>
    <t>General Information</t>
  </si>
  <si>
    <t xml:space="preserve">  -    Table of Contents</t>
  </si>
  <si>
    <t>1</t>
  </si>
  <si>
    <t>512  Liquefied Petroleum Gas Operations</t>
  </si>
  <si>
    <t xml:space="preserve">       General Instructions</t>
  </si>
  <si>
    <t>515  Gas and Oil Wells</t>
  </si>
  <si>
    <t xml:space="preserve">       General Information</t>
  </si>
  <si>
    <t>516  Gas Lines, Meters and Services</t>
  </si>
  <si>
    <t xml:space="preserve">Report below the number of customers at the end of the year in respondent's distribution system in which service is furnished setting forth by counties the number of </t>
  </si>
  <si>
    <t xml:space="preserve">customers and the average number of customers during the year.  Respondent should place an X in the box in column (b) if that county is served and supply related </t>
  </si>
  <si>
    <t>customer information in columns (d) and (e).</t>
  </si>
  <si>
    <t>Number Of</t>
  </si>
  <si>
    <t xml:space="preserve">Average </t>
  </si>
  <si>
    <t>Customers</t>
  </si>
  <si>
    <t>County</t>
  </si>
  <si>
    <t>Serves</t>
  </si>
  <si>
    <t xml:space="preserve">                        Name of Pennsylvania County</t>
  </si>
  <si>
    <t xml:space="preserve">  At End</t>
  </si>
  <si>
    <t xml:space="preserve">Customers </t>
  </si>
  <si>
    <t>Code</t>
  </si>
  <si>
    <t>Of Year</t>
  </si>
  <si>
    <t xml:space="preserve">                    (c)</t>
  </si>
  <si>
    <t xml:space="preserve"> (e)</t>
  </si>
  <si>
    <t>01</t>
  </si>
  <si>
    <t>Adams</t>
  </si>
  <si>
    <t>02</t>
  </si>
  <si>
    <t>Allegheny</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</si>
  <si>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</si>
  <si>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</si>
  <si>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</si>
  <si>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</si>
  <si>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</si>
  <si>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</si>
  <si>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</si>
  <si>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</si>
  <si>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</si>
  <si>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</si>
  <si>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</si>
  <si>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</si>
  <si>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</si>
  <si>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</si>
  <si>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</si>
  <si>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</si>
  <si>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</si>
  <si>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</si>
  <si>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</si>
  <si>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</si>
  <si>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</si>
  <si>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</si>
  <si>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</si>
  <si>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</si>
  <si>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</si>
  <si>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</si>
  <si>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</si>
  <si>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</si>
  <si>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</si>
  <si>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</si>
  <si>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</si>
  <si>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</si>
  <si>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</si>
  <si>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</si>
  <si>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</si>
  <si>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</si>
  <si>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</si>
  <si>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</si>
  <si>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</si>
  <si>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</si>
  <si>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</si>
  <si>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</si>
  <si>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</si>
  <si>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</si>
  <si>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</si>
  <si>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</si>
  <si>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</si>
  <si>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</si>
  <si>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</si>
  <si>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</si>
  <si>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</si>
  <si>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</si>
  <si>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</si>
  <si>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</si>
  <si>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</si>
  <si>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</si>
  <si>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</si>
  <si>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</si>
  <si>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</si>
  <si>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</si>
  <si>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</si>
  <si>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</si>
  <si>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</si>
  <si>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</si>
  <si>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</si>
  <si>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</si>
  <si>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</si>
  <si>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</si>
  <si>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</si>
  <si>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</si>
  <si>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</si>
  <si>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</si>
  <si>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</si>
  <si>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</si>
  <si>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</si>
  <si>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</si>
  <si>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</si>
  <si>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</si>
  <si>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</si>
  <si>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</si>
  <si>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</si>
  <si>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</si>
  <si>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</si>
  <si>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</si>
  <si>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</si>
  <si>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</si>
  <si>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</si>
  <si>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</si>
  <si>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</si>
  <si>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</si>
  <si>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</si>
  <si>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</si>
  <si>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</si>
  <si>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</si>
  <si>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</si>
  <si>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</si>
  <si>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</si>
  <si>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</si>
  <si>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</si>
  <si>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</si>
  <si>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</si>
  <si>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</si>
  <si>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</si>
  <si>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</si>
  <si>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</si>
  <si>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</si>
  <si>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</si>
  <si>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</si>
  <si>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</si>
  <si>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</si>
  <si>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</si>
  <si>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</si>
  <si>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</si>
  <si>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</si>
  <si>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</si>
  <si>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</si>
  <si>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</si>
  <si>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</si>
  <si>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</si>
  <si>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</si>
  <si>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</si>
  <si>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</si>
  <si>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</si>
  <si>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</si>
  <si>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65</t>
  </si>
  <si>
    <t>Westmoreland</t>
  </si>
  <si>
    <t>66</t>
  </si>
  <si>
    <t>Wyoming</t>
  </si>
  <si>
    <t>67</t>
  </si>
  <si>
    <t>York</t>
  </si>
  <si>
    <t>Date of Maximum Day's Withdrawal</t>
  </si>
  <si>
    <t>Year Storage Operations Commenced</t>
  </si>
  <si>
    <t>511. MANUFACTURED GAS PRODUCTION PLANT</t>
  </si>
  <si>
    <t>Kind or Type of Plant___________________________________________ Location___________________________</t>
  </si>
  <si>
    <t>Exp. for Certain Civic, Political &amp; Related Activities</t>
  </si>
  <si>
    <t>Other Deductions</t>
  </si>
  <si>
    <t xml:space="preserve">   Total Other Income Deductions</t>
  </si>
  <si>
    <t>TAXES APPLICABLE TO OTHER INCOME &amp; DED.</t>
  </si>
  <si>
    <t>Taxes Other Than Income Taxes, Otr. Income &amp; Ded.</t>
  </si>
  <si>
    <t>Income Taxes, Other Income &amp; Deductions</t>
  </si>
  <si>
    <t>Prov. for Deferred Income Taxes, Otr. Income &amp; Ded.</t>
  </si>
  <si>
    <t xml:space="preserve">Prov. for Def. Income Taxes, Credit, Otr Income &amp; Ded. </t>
  </si>
  <si>
    <t>Investment Tax Cr. Adjustments, Nonutility Operations</t>
  </si>
  <si>
    <t>Investment Tax Credits</t>
  </si>
  <si>
    <t xml:space="preserve">   Total Taxes on Other Income and Deductions</t>
  </si>
  <si>
    <t xml:space="preserve">      Net Other Income and Deductions</t>
  </si>
  <si>
    <t xml:space="preserve">                                                                   400. INCOME STATEMENT </t>
  </si>
  <si>
    <t>INTEREST CHARGES</t>
  </si>
  <si>
    <t>Interest on Long-Term Debt</t>
  </si>
  <si>
    <t>428</t>
  </si>
  <si>
    <t>Amortization of Debt Discount and Expense</t>
  </si>
  <si>
    <t>428.1</t>
  </si>
  <si>
    <t>Amortization of Loss on Reacquired Debt</t>
  </si>
  <si>
    <t>Amortization of Premium on Debt-Credit</t>
  </si>
  <si>
    <t>Amortization of Gain on Reacquired Debt-Credit</t>
  </si>
  <si>
    <t>Interest on Debt to Associated Companies</t>
  </si>
  <si>
    <t>Other Interest Expense</t>
  </si>
  <si>
    <t>Allowance for Borrowed Funds Used During Construction-Cr</t>
  </si>
  <si>
    <t xml:space="preserve">   Net Interest Charges</t>
  </si>
  <si>
    <t>EXTRAORDINARY ITEMS</t>
  </si>
  <si>
    <t>Extraordinary Income</t>
  </si>
  <si>
    <t>435</t>
  </si>
  <si>
    <t>Extraordinary Deductions</t>
  </si>
  <si>
    <t>409.3</t>
  </si>
  <si>
    <t>Income Taxes-Extraordinary Items</t>
  </si>
  <si>
    <t xml:space="preserve">   Net Income</t>
  </si>
  <si>
    <t xml:space="preserve">                                                        405. OPERATION AND MAINTENANCE EXPENSES</t>
  </si>
  <si>
    <t>MANUFACTURED GAS PRODUCTION EXPENSES</t>
  </si>
  <si>
    <t>Steam Production Expenses</t>
  </si>
  <si>
    <t>Operation</t>
  </si>
  <si>
    <t>Operation Supervision and Engineering</t>
  </si>
  <si>
    <t>Operating Labor</t>
  </si>
  <si>
    <t>Boiler Fuel</t>
  </si>
  <si>
    <t>Miscellaneous Steam Expenses</t>
  </si>
  <si>
    <t>Maintenance</t>
  </si>
  <si>
    <t>Steam Transferred-Credit</t>
  </si>
  <si>
    <t xml:space="preserve">Maintenance, Supervision and Engineering                          </t>
  </si>
  <si>
    <t>Maintenance of Structures and Improvements</t>
  </si>
  <si>
    <t>Maintenance of Boiler Plant Improvement</t>
  </si>
  <si>
    <t>Maintenance of Other Steam Production Plant</t>
  </si>
  <si>
    <t>Manufactured Gas Production</t>
  </si>
  <si>
    <t>Production Labor and Expenses</t>
  </si>
  <si>
    <t>Steam Expenses</t>
  </si>
  <si>
    <t>Other Power Expenses</t>
  </si>
  <si>
    <t>Coke Oven Expenses</t>
  </si>
  <si>
    <t>Producer Gas Expenses</t>
  </si>
  <si>
    <t>Total Adminstrative and General Operation Expeness</t>
  </si>
  <si>
    <t>Total Distribution Operation Expenses</t>
  </si>
  <si>
    <t>Total Transmission Operation Expenses</t>
  </si>
  <si>
    <t>Total Transmission Maintenance Expenses</t>
  </si>
  <si>
    <t>Transportation Equipment</t>
  </si>
  <si>
    <t>Stores Equipment</t>
  </si>
  <si>
    <t>Tools &amp; Garage Equipment</t>
  </si>
  <si>
    <t>Laboratory Equipment</t>
  </si>
  <si>
    <t>Power Operated Equipment</t>
  </si>
  <si>
    <t>Miscellaneous Equipment</t>
  </si>
  <si>
    <t>Other Tangible Property</t>
  </si>
  <si>
    <t xml:space="preserve">   Total General Plant</t>
  </si>
  <si>
    <t xml:space="preserve">               (Company Name)</t>
  </si>
  <si>
    <t>206. ACCUMULATED DEPRECIATION OF UTILITY PLANT -</t>
  </si>
  <si>
    <t>Account Nos. 108, 111, 115 and 119</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</si>
  <si>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</si>
  <si>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</si>
  <si>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</si>
  <si>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Property Held</t>
  </si>
  <si>
    <t>Construction</t>
  </si>
  <si>
    <t>Plant In</t>
  </si>
  <si>
    <t>Leased to</t>
  </si>
  <si>
    <t>for</t>
  </si>
  <si>
    <t>Work In</t>
  </si>
  <si>
    <t>Item</t>
  </si>
  <si>
    <t>Service</t>
  </si>
  <si>
    <t>Others</t>
  </si>
  <si>
    <t>Future Use</t>
  </si>
  <si>
    <t>Progress</t>
  </si>
  <si>
    <t>Balance Beginning of Year</t>
  </si>
  <si>
    <t>Credits During Year</t>
  </si>
  <si>
    <t>XXXXX</t>
  </si>
  <si>
    <t xml:space="preserve">            Depreciation Provisions charged to: </t>
  </si>
  <si>
    <t>403.  Depreciation</t>
  </si>
  <si>
    <t>413. Income from Utility Plant Leased to Others</t>
  </si>
  <si>
    <t xml:space="preserve">            Recoveries from Insurance  </t>
  </si>
  <si>
    <t xml:space="preserve">            Salvage Realized from Retirements</t>
  </si>
  <si>
    <t xml:space="preserve">            Other  Credits (Describe)</t>
  </si>
  <si>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</si>
  <si>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</si>
  <si>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</si>
  <si>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</si>
  <si>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</si>
  <si>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</si>
  <si>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</si>
  <si>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 xml:space="preserve">Describe the basis upon which depreciation provisions for the year were determined and attach worksheets showing the computations made in arriving at the annual provisions. </t>
  </si>
  <si>
    <t xml:space="preserve"> 207. GAS PLANT ACQUISITIONS ADJUSTMENTS - Account No. 114.0</t>
  </si>
  <si>
    <t>Project No. 1</t>
  </si>
  <si>
    <t>Project No. 2</t>
  </si>
  <si>
    <t>Liquefaction Equipment</t>
  </si>
  <si>
    <t>Vaporizing Equipment</t>
  </si>
  <si>
    <t xml:space="preserve">   Total Other Storage Plant</t>
  </si>
  <si>
    <t xml:space="preserve">BASE LOAD LIQUEFIED NATURAL GAS </t>
  </si>
  <si>
    <t>TERMINATING AND PROCESSING PLANT</t>
  </si>
  <si>
    <t>LNG Processing Terminal Equipment</t>
  </si>
  <si>
    <t>LNG Transportation Equipment</t>
  </si>
  <si>
    <t>Communication Equipment</t>
  </si>
  <si>
    <t xml:space="preserve">   Total Base Load Liquefied Natural Gas Term. &amp; Proc. Plant</t>
  </si>
  <si>
    <t>TRANSMISSION PLANT</t>
  </si>
  <si>
    <t>Mains</t>
  </si>
  <si>
    <t>Measuring and Regulating Station Equipment</t>
  </si>
  <si>
    <t xml:space="preserve">   Total Transmission Plant</t>
  </si>
  <si>
    <t>DISTRIBUTION PLANT</t>
  </si>
  <si>
    <t>Measuring &amp; Regulating Station Equipment-General</t>
  </si>
  <si>
    <t>Measuring &amp; Regulating Station Equipment-City Gate C. St.</t>
  </si>
  <si>
    <t>Services</t>
  </si>
  <si>
    <t>Meters</t>
  </si>
  <si>
    <t>Meter Installations</t>
  </si>
  <si>
    <t>House Regulators</t>
  </si>
  <si>
    <t>House Regulatory Installations</t>
  </si>
  <si>
    <t>Industrial Measuring and Regulating Station Equipment</t>
  </si>
  <si>
    <t>Other Property on Customers' Premises</t>
  </si>
  <si>
    <t xml:space="preserve">   Total Distribution Plant</t>
  </si>
  <si>
    <t>GENERAL PLANT</t>
  </si>
  <si>
    <t>Office Furniture &amp; Equipment</t>
  </si>
  <si>
    <t>Total Liq. N.G. Term &amp; Proc. Operation Expenses</t>
  </si>
  <si>
    <t>Total Liq. N.G. Term. Proc. Maintenance Expenses</t>
  </si>
  <si>
    <t>Total Gas Supply Operation Expenses</t>
  </si>
  <si>
    <t>Total Steam Production Operation Expenses</t>
  </si>
  <si>
    <t>Total Steam Production Maintenance Expenses</t>
  </si>
  <si>
    <t>Total Production &amp; Gathering Operation Expenses</t>
  </si>
  <si>
    <t>Total Production &amp; Gathering Maintenance Expenses</t>
  </si>
  <si>
    <t>Total Products Extraction Operation Expenses</t>
  </si>
  <si>
    <t>Total Products Extraction Maintenance Expenses</t>
  </si>
  <si>
    <t>Total Exploration and Development Operation Exp.</t>
  </si>
  <si>
    <t>Field Lines Expenses</t>
  </si>
  <si>
    <t>Field Compressor Station Expenses</t>
  </si>
  <si>
    <t>Field Compressor Station Fuel and Power</t>
  </si>
  <si>
    <t>Field Measuring and Regulating Station Expenses</t>
  </si>
  <si>
    <t>Gas Well Royalties</t>
  </si>
  <si>
    <t>Other Expenses</t>
  </si>
  <si>
    <t>Maintenance of Lines</t>
  </si>
  <si>
    <t>Maintenance of Compressor Station Equipment</t>
  </si>
  <si>
    <t>Maintenance of Measuring &amp; Regulating Station Equip.</t>
  </si>
  <si>
    <t>Other Storage Expenses</t>
  </si>
  <si>
    <t>Operation Labor and Expenses</t>
  </si>
  <si>
    <t>Maintenance of Gas Holders</t>
  </si>
  <si>
    <t>Maintenance of Liquefaction Equipment</t>
  </si>
  <si>
    <t>Maintenance of Vaporizing Equipment</t>
  </si>
  <si>
    <t>Maintenance of Compressor Equipment</t>
  </si>
  <si>
    <t>Maintenance of Measuring and Regulatory Equipment</t>
  </si>
  <si>
    <t xml:space="preserve">LIQUEFIED NATURAL GAS TERMINATING AND </t>
  </si>
  <si>
    <t>PROCESSING EXPENSES</t>
  </si>
  <si>
    <t xml:space="preserve">Operation </t>
  </si>
  <si>
    <t>LNG Processing Terminal Labor and Expenses</t>
  </si>
  <si>
    <t>Liquefaction Processing Labor and Expenses</t>
  </si>
  <si>
    <t>LNG Transportation Labor and Expenses</t>
  </si>
  <si>
    <t>Measuring and Regulating Labor and Expenses</t>
  </si>
  <si>
    <t>Compressor Station Labor and Expenses</t>
  </si>
  <si>
    <t>Communication System Expenses</t>
  </si>
  <si>
    <t>System Control and Load Dispatching</t>
  </si>
  <si>
    <t>Demurrage Charges</t>
  </si>
  <si>
    <t>Warfare Receipts-Credit</t>
  </si>
  <si>
    <t>Processing Liquefied or Vaporized Gas by Others</t>
  </si>
  <si>
    <t>Maintenance Supervision and Engineering</t>
  </si>
  <si>
    <t>Maintenance of LNG Processing Terminal Equipment</t>
  </si>
  <si>
    <t>Maintenance of LNG Transportation Equipment</t>
  </si>
  <si>
    <t xml:space="preserve">Maintenance of Measuring and Regulating Equipment </t>
  </si>
  <si>
    <t>Maintenance of Communication Equipment</t>
  </si>
  <si>
    <t>TRANSMISSION EXPENSES</t>
  </si>
  <si>
    <t>Gas for Compressor Station Fuel</t>
  </si>
  <si>
    <t>Other Fuel and Power for Compressor Stations</t>
  </si>
  <si>
    <t>Mains Expenses</t>
  </si>
  <si>
    <t>Transmission and Compression of gas by Others</t>
  </si>
  <si>
    <t>Maintenance of Mains</t>
  </si>
  <si>
    <t>Maintenance of Measuring and Regulating Station Equip.</t>
  </si>
  <si>
    <t>DISTRIBUTION EXPENSES</t>
  </si>
  <si>
    <t>Distribution Load Dispatching</t>
  </si>
  <si>
    <t>Compressor Station Fuel and Power (Major Only)</t>
  </si>
  <si>
    <t>Mains and Services Expenses</t>
  </si>
  <si>
    <t>Measuring and Regulating Station Expenses-General</t>
  </si>
  <si>
    <t xml:space="preserve">                                                               405. OPERATION AND MAINTENANCE EXPENSES (Continued)</t>
  </si>
  <si>
    <t>Measuring and Regulating Station Expenses-Industrial</t>
  </si>
  <si>
    <t>Measuring and Regulating Station Expenses-City Gate</t>
  </si>
  <si>
    <t>The information should also reflect related entries to Account No. 165-Prepayments; Account No. 190-Accumulated Deferred Income Taxes and Account No. 236-Accrued</t>
  </si>
  <si>
    <t xml:space="preserve">Account No. 411.1-Provision for Deferred Income Taxes-Credit.  The information should also reflect related </t>
  </si>
  <si>
    <t xml:space="preserve">    performance by another of any agreement or obligation, excluding ordinary commercial paper maturing on demand or not </t>
  </si>
  <si>
    <t xml:space="preserve">    later than one year after date of issue, and giving Commission authorization, if any.</t>
  </si>
  <si>
    <t>9. Changes in articles of incorporation or amendments to charter:  explain the nature and purpose of such changes or amend-</t>
  </si>
  <si>
    <t xml:space="preserve">    ments.</t>
  </si>
  <si>
    <t>10. Other important changes not elsewhere provided for.</t>
  </si>
  <si>
    <t>DEFINITIONS</t>
  </si>
  <si>
    <r>
      <t>“Accounts”</t>
    </r>
    <r>
      <rPr>
        <sz val="12"/>
        <rFont val="Times New Roman"/>
        <family val="1"/>
      </rPr>
      <t xml:space="preserve"> means the accounts prescribed in the Federal Code Regulations Title 18, Part 201.</t>
    </r>
  </si>
  <si>
    <t>AVG_IND_CUST</t>
  </si>
  <si>
    <t>relates shall be inserted on the top of each page.</t>
  </si>
  <si>
    <t>year, the period covered must be clearly stated on the</t>
  </si>
  <si>
    <t>front cover and elsewhere throughout the report where the</t>
  </si>
  <si>
    <t>period covered is shown.  When operations cease during the</t>
  </si>
  <si>
    <t>year because of  the disposition of property, the balance</t>
  </si>
  <si>
    <t>sheet and supporting schedules should consist of balances</t>
  </si>
  <si>
    <t xml:space="preserve">and items immediately prior to transfer (for accounting </t>
  </si>
  <si>
    <t>purposes).  If the books are not closed as of that date, the</t>
  </si>
  <si>
    <t>data in the report should nevertheless be complete, and the</t>
  </si>
  <si>
    <t>amounts reported should be supported by information set</t>
  </si>
  <si>
    <t>forth in, or as part of, the books of account.</t>
  </si>
  <si>
    <t>6.</t>
  </si>
  <si>
    <t>All instructions shall be followed and each question shall</t>
  </si>
  <si>
    <t xml:space="preserve">be answered fully and accurately.  Sufficient answers shall </t>
  </si>
  <si>
    <t xml:space="preserve">appear to show that no question or schedule has been </t>
  </si>
  <si>
    <t xml:space="preserve">overlooked.  The expression "none" or "not applicable" shall </t>
  </si>
  <si>
    <t>be given as the answer to any particular inquiry or schedule</t>
  </si>
  <si>
    <t>where it truly and completely states the fact. Unless otherwise</t>
  </si>
  <si>
    <t>indicated, no information will be accepted which incorporates</t>
  </si>
  <si>
    <t>by reference information from another document or report.</t>
  </si>
  <si>
    <t>Where information called for herein is not given, state fully</t>
  </si>
  <si>
    <t>the reason for its omission.</t>
  </si>
  <si>
    <t xml:space="preserve">              </t>
  </si>
  <si>
    <t xml:space="preserve">                                                                                      GENERAL INFORMATION</t>
  </si>
  <si>
    <t>1. Name and title of officer having custody of the general books of account and address of the office where such books are kept.</t>
  </si>
  <si>
    <t xml:space="preserve">2. Name of State under the laws of which respondent is incorporated and the date of incorporation.  If incorporated under a </t>
  </si>
  <si>
    <t xml:space="preserve">    special law, give reference to such law.  If not incorporated, state that fact and give the type of organization and date organized.</t>
  </si>
  <si>
    <t xml:space="preserve">The quantities shown should be those shown by the bills rendered to the purchasers.  Indicate MCF, CCF or Therms. </t>
  </si>
  <si>
    <t>Report separately non-interruptible and interruptible sales to the same company.  Designate sales to affiliated interest by an asterisk following the name in column (a)</t>
  </si>
  <si>
    <t>Designate any sales which are other than firm sales.</t>
  </si>
  <si>
    <t>BTU</t>
  </si>
  <si>
    <t>Sold To</t>
  </si>
  <si>
    <t>505. GAS ACCOUNT-NATURAL GAS</t>
  </si>
  <si>
    <t>The purpose of this schedule is to account for the quantity of natural gas received and delivered by the respondent</t>
  </si>
  <si>
    <t>adjusted for any differences in pressure bases used in measuring MCF of natural gas received and delivered.</t>
  </si>
  <si>
    <t>GAS ANNUAL REPORT</t>
  </si>
  <si>
    <t>OF</t>
  </si>
  <si>
    <t>Exact legal name of reporting gas company or corporation</t>
  </si>
  <si>
    <t xml:space="preserve"> (If name was changed during year, show also the previous name and date of change)</t>
  </si>
  <si>
    <t>COMPANY</t>
  </si>
  <si>
    <t>YEAREND</t>
  </si>
  <si>
    <t>PLT_SVC</t>
  </si>
  <si>
    <t>CWIP</t>
  </si>
  <si>
    <t>PLT_AQ_ADJ</t>
  </si>
  <si>
    <t>PLT_HLD_FU</t>
  </si>
  <si>
    <t>MAT_SUPP</t>
  </si>
  <si>
    <t>DEP_AM_RES</t>
  </si>
  <si>
    <t>NET_BOOK</t>
  </si>
  <si>
    <t>CIAC</t>
  </si>
  <si>
    <t>OP_REV</t>
  </si>
  <si>
    <t>OP-EXP</t>
  </si>
  <si>
    <t>DEP_EXP</t>
  </si>
  <si>
    <t>AMORT_PL_AQ</t>
  </si>
  <si>
    <t>TTL_TAXES</t>
  </si>
  <si>
    <t>TTL_OP_EXP</t>
  </si>
  <si>
    <t>OP_INCOME</t>
  </si>
  <si>
    <t>OTHER_INC</t>
  </si>
  <si>
    <t>OTH_DED</t>
  </si>
  <si>
    <t>NET_INCOME</t>
  </si>
  <si>
    <t>RES_MET_CUST</t>
  </si>
  <si>
    <t>COMM_MET_CUST</t>
  </si>
  <si>
    <t>IND_MET_CUST</t>
  </si>
  <si>
    <t>RES_REV_MET</t>
  </si>
  <si>
    <t>AV_RES_USE</t>
  </si>
  <si>
    <t>AV_RES_BILL</t>
  </si>
  <si>
    <t>MAIN_EXP</t>
  </si>
  <si>
    <t>AMORT_OTR_GAS_PLT</t>
  </si>
  <si>
    <t>AMORT_LTD_GAS_PLT</t>
  </si>
  <si>
    <t>TAXES_OTR_THAN_INC</t>
  </si>
  <si>
    <t>INC_TAXES_OPR_INC</t>
  </si>
  <si>
    <t>TOTAL_UNMET_CUST</t>
  </si>
  <si>
    <t>OTR_MET_CUST</t>
  </si>
  <si>
    <t>TOTAL_MET_CUST</t>
  </si>
  <si>
    <t>TOTAL_TRANS_CUST</t>
  </si>
  <si>
    <t>TOTAL_CUST</t>
  </si>
  <si>
    <t>RES_MCF_MET</t>
  </si>
  <si>
    <t>COMM_MCF_MET</t>
  </si>
  <si>
    <t>IND_MCF_MET</t>
  </si>
  <si>
    <t>TOTAL_REV_UNMET</t>
  </si>
  <si>
    <t xml:space="preserve">    Distribution System Losses</t>
  </si>
  <si>
    <t xml:space="preserve">    Other Losses</t>
  </si>
  <si>
    <r>
      <t xml:space="preserve">        </t>
    </r>
    <r>
      <rPr>
        <b/>
        <sz val="10"/>
        <rFont val="Arial"/>
        <family val="2"/>
      </rPr>
      <t>Total Unaccounted For</t>
    </r>
  </si>
  <si>
    <r>
      <t xml:space="preserve">        </t>
    </r>
    <r>
      <rPr>
        <b/>
        <sz val="10"/>
        <rFont val="Arial"/>
        <family val="2"/>
      </rPr>
      <t>Total Deliveries and Unaccounted For</t>
    </r>
  </si>
  <si>
    <t xml:space="preserve">                                                                                                                                                                                                                         510. UNDERGROUND GAS STORAGE</t>
  </si>
  <si>
    <t>Report particulars for each underground gas storage project.</t>
  </si>
  <si>
    <t xml:space="preserve">Give particulars of any gas stored for the benefit of another company under a gas exchange arrangement or on a basis of </t>
  </si>
  <si>
    <t>purchase and resale to another company.  Designate if other company is an associated company.</t>
  </si>
  <si>
    <t>Pressure base of gas volumes reported below.</t>
  </si>
  <si>
    <t>Project</t>
  </si>
  <si>
    <t xml:space="preserve">Project </t>
  </si>
  <si>
    <t>Month</t>
  </si>
  <si>
    <t>Location</t>
  </si>
  <si>
    <t>Storage Operations</t>
  </si>
  <si>
    <t>Gas Delivered to Storage</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</si>
  <si>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</si>
  <si>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</si>
  <si>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</si>
  <si>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</si>
  <si>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</si>
  <si>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</si>
  <si>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</si>
  <si>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</si>
  <si>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</si>
  <si>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</si>
  <si>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</si>
  <si>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</si>
  <si>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Totals</t>
  </si>
  <si>
    <t>Gas Withdrawn From Storage</t>
  </si>
  <si>
    <t>Stored Gas End of Year-MCF</t>
  </si>
  <si>
    <t>Est. Native Gas in Storage Reservoir-MCF</t>
  </si>
  <si>
    <t>Intracompany Transfers</t>
  </si>
  <si>
    <t>Forfeited Discounts</t>
  </si>
  <si>
    <t>Miscellaneous Service Revenues</t>
  </si>
  <si>
    <t>Revenues from Storing Gas of Others</t>
  </si>
  <si>
    <t>Sales of Products Extracted from Natural Gas</t>
  </si>
  <si>
    <t>Revenues from Natural Gas Processed by Others</t>
  </si>
  <si>
    <t>Incidental Gasoline and Oil Sales</t>
  </si>
  <si>
    <t>Rent from Gas Property</t>
  </si>
  <si>
    <t>Interdepartmental Rents</t>
  </si>
  <si>
    <t>Other Gas Revenues</t>
  </si>
  <si>
    <t>Provision for Rate Refunds</t>
  </si>
  <si>
    <t xml:space="preserve">                                                                   400. INCOME STATEMENT</t>
  </si>
  <si>
    <t xml:space="preserve">   Interdepartmental Sales</t>
  </si>
  <si>
    <t xml:space="preserve">     Total Sales</t>
  </si>
  <si>
    <t xml:space="preserve">    Deliveries of Gas Transported or Compressed for Others</t>
  </si>
  <si>
    <t xml:space="preserve">    Deliveries of Respondent's Gas for Trans. Or Compressed by Others</t>
  </si>
  <si>
    <t xml:space="preserve">    Exchange Gas Delivered</t>
  </si>
  <si>
    <t xml:space="preserve">    Natural Gas used by Respondent</t>
  </si>
  <si>
    <r>
      <t xml:space="preserve">    Natural Gas Delivered to Storage</t>
    </r>
    <r>
      <rPr>
        <sz val="8"/>
        <rFont val="Arial"/>
        <family val="2"/>
      </rPr>
      <t xml:space="preserve"> </t>
    </r>
  </si>
  <si>
    <t xml:space="preserve">    Natural Gas for Franchise Requirements</t>
  </si>
  <si>
    <t xml:space="preserve">    Other Deliveries: Specify</t>
  </si>
  <si>
    <t xml:space="preserve">     Total Deliveries </t>
  </si>
  <si>
    <t xml:space="preserve">                             UNACCOUNTED FOR</t>
  </si>
  <si>
    <t xml:space="preserve">    Production System Losses</t>
  </si>
  <si>
    <t xml:space="preserve">    Storage Losses</t>
  </si>
  <si>
    <t xml:space="preserve">    Transmission System Losses</t>
  </si>
  <si>
    <t>Fuel Stock Expenses Undistributed</t>
  </si>
  <si>
    <t>Accum. Deferred Income Taxes-Assume. Amortization Property</t>
  </si>
  <si>
    <t>Dry Holes Drilled During the Year</t>
  </si>
  <si>
    <t>____________________________________________________makes oath and says that he/she is ___________________________________________________</t>
  </si>
  <si>
    <t>Accumulated Provision for Depreciation  and Amortization of Other</t>
  </si>
  <si>
    <t>Utility Plant</t>
  </si>
  <si>
    <t xml:space="preserve">          TOTAL UTILITY PLANT</t>
  </si>
  <si>
    <t>OTHER PROPERTY AND INVESTMENTS</t>
  </si>
  <si>
    <t>Non-Utility Property</t>
  </si>
  <si>
    <t>Accumulated Depreciation &amp; Amortization of Non-Utility Property</t>
  </si>
  <si>
    <t>Investments in Associated Companies</t>
  </si>
  <si>
    <t xml:space="preserve">     Other Investments</t>
  </si>
  <si>
    <t>Other Investments</t>
  </si>
  <si>
    <t>Sinking Funds</t>
  </si>
  <si>
    <t>Depreciation Fund</t>
  </si>
  <si>
    <t>Other Special Funds</t>
  </si>
  <si>
    <t xml:space="preserve">        TOTAL OTHER PROPERTY AND INVESTMENTS</t>
  </si>
  <si>
    <r>
      <t xml:space="preserve">                                                                 </t>
    </r>
    <r>
      <rPr>
        <b/>
        <sz val="12"/>
        <color indexed="8"/>
        <rFont val="Times New Roman"/>
        <family val="1"/>
      </rPr>
      <t>200.</t>
    </r>
    <r>
      <rPr>
        <sz val="12"/>
        <color indexed="8"/>
        <rFont val="Times New Roman"/>
        <family val="1"/>
      </rPr>
      <t xml:space="preserve"> </t>
    </r>
    <r>
      <rPr>
        <b/>
        <sz val="12"/>
        <color indexed="8"/>
        <rFont val="Times New Roman"/>
        <family val="1"/>
      </rPr>
      <t>COMPARATIVE BALANCE SHEET</t>
    </r>
  </si>
  <si>
    <t>CURRENT AND ACCRUED ASSETS</t>
  </si>
  <si>
    <t>Cash</t>
  </si>
  <si>
    <t>Interest Special Deposits</t>
  </si>
  <si>
    <t>Dividend Special Deposits</t>
  </si>
  <si>
    <t>Other Special Deposits</t>
  </si>
  <si>
    <t>Working Funds</t>
  </si>
  <si>
    <t>Temporary Cash Investments</t>
  </si>
  <si>
    <t>Notes Receivable</t>
  </si>
  <si>
    <t>Customer Accounts Receivable</t>
  </si>
  <si>
    <t>Other Accounts Receivable</t>
  </si>
  <si>
    <t>Accumulated Provision for Uncollectible Accounts-Cr.</t>
  </si>
  <si>
    <t>Notes Receivable from Associated Companies</t>
  </si>
  <si>
    <t>Accounts Receivable for Associated Companies</t>
  </si>
  <si>
    <t>Fuel Stock</t>
  </si>
  <si>
    <t>Residuals and Extracted Products</t>
  </si>
  <si>
    <t>Plant Materials and Operating Supplies</t>
  </si>
  <si>
    <t>Merchandise</t>
  </si>
  <si>
    <t>Other Materials and Supplies</t>
  </si>
  <si>
    <t>Stores Expense-Undistributed</t>
  </si>
  <si>
    <t>Gas Stored-Current</t>
  </si>
  <si>
    <t>Liquefied Natural Gas Stored</t>
  </si>
  <si>
    <t>Liquefied Natural Gas Held for Processing</t>
  </si>
  <si>
    <t>Prepayments</t>
  </si>
  <si>
    <t>Advances for Gas Exploration, Development and Production</t>
  </si>
  <si>
    <t>Other Advances for Gas</t>
  </si>
  <si>
    <t>Interest and Dividends Receivable</t>
  </si>
  <si>
    <t>Rents Receivable</t>
  </si>
  <si>
    <t>Accrued Utility Revenues</t>
  </si>
  <si>
    <t>Miscellaneous Current and Accrued Assets</t>
  </si>
  <si>
    <t>Total Gas in Reservoir-MCF (Lines 28 plus 29)</t>
  </si>
  <si>
    <t>Storage Capacity (Escl. Native Gas)-MCF</t>
  </si>
  <si>
    <t xml:space="preserve">Reservoir Pressure at which Storage Cap.-Computed </t>
  </si>
  <si>
    <t>Number of Storage Wells in Project</t>
  </si>
  <si>
    <t>Number of Acres of Storage Area</t>
  </si>
  <si>
    <t>Maximum Day's Withdrawal from Storage</t>
  </si>
  <si>
    <t>Gas Plant Leased to Others</t>
  </si>
  <si>
    <t>Gas Plant Held for Future Use</t>
  </si>
  <si>
    <t>Production Properties Held For Future Use</t>
  </si>
  <si>
    <t>Completed Construction Not Classified-Gas</t>
  </si>
  <si>
    <t>Construction Work in Progress-Gas</t>
  </si>
  <si>
    <t>Accumulated Provision for Depreciation of Gas Utility Plant</t>
  </si>
  <si>
    <t>Accumulated Prov. For Amortization &amp; Depletion of Gas Utility Pl.</t>
  </si>
  <si>
    <t>Gas Plant Acquisition Adjustments</t>
  </si>
  <si>
    <t>Accumulated Prov. For Amortization &amp; Depletion of Gas Plant</t>
  </si>
  <si>
    <t>Acquisition Adjustments</t>
  </si>
  <si>
    <t>Other Gas Plant Adjustments</t>
  </si>
  <si>
    <t>Gas Stored-Base Gas</t>
  </si>
  <si>
    <t>System Balancing Gas</t>
  </si>
  <si>
    <t>Gas Stored in Reservoirs and Pipelines-Noncurrent</t>
  </si>
  <si>
    <t>Gas Owed to System Gas</t>
  </si>
  <si>
    <t>Other Utility Plant Adjustments</t>
  </si>
  <si>
    <t xml:space="preserve">2. Account entries totaling $300,000 or 1% of gross revenues, (whichever is less), during the year shall be explained, showing the class </t>
  </si>
  <si>
    <t>Report the requested information concerning the number of employees on respondent's payrolls at end of year.</t>
  </si>
  <si>
    <t>1. Describe the particulars concerning utility plant in process of construction but not ready for service at end of the Calendar Year.</t>
  </si>
  <si>
    <t xml:space="preserve">      Cash Dispensed</t>
  </si>
  <si>
    <t xml:space="preserve">      Materials and Supplies Sold</t>
  </si>
  <si>
    <t xml:space="preserve">      Services Rendered</t>
  </si>
  <si>
    <t xml:space="preserve">      Joint Expense Transferred</t>
  </si>
  <si>
    <t xml:space="preserve">      Interest and Dividends Receivable</t>
  </si>
  <si>
    <t xml:space="preserve">      Rents Receivable</t>
  </si>
  <si>
    <t xml:space="preserve">      Securities Sold</t>
  </si>
  <si>
    <t xml:space="preserve">      Other Debits (Specify)</t>
  </si>
  <si>
    <t xml:space="preserve">         Total Debits During Year</t>
  </si>
  <si>
    <t xml:space="preserve">   Credits During Year</t>
  </si>
  <si>
    <t xml:space="preserve">      Cash Received</t>
  </si>
  <si>
    <t xml:space="preserve">      Gas Purchased</t>
  </si>
  <si>
    <t xml:space="preserve">      Fuel Purchased</t>
  </si>
  <si>
    <t xml:space="preserve">      Materials and Supplies Purchased</t>
  </si>
  <si>
    <t xml:space="preserve">      Services Received</t>
  </si>
  <si>
    <t>Maximum Daily Capacity of Plant_________________________________  MCF______________________________</t>
  </si>
  <si>
    <t>Maximum Daily MCF of Gas Produced During Year__________________   Date_______________________________</t>
  </si>
  <si>
    <t>Maximum Daily MCF of Gas Produced During Life of Plant____________   Date_______________________________</t>
  </si>
  <si>
    <t>Number of Days Plant was Commercially Operated During Year___________</t>
  </si>
  <si>
    <t>Date Plant was last Commercially Operated___________________________</t>
  </si>
  <si>
    <t>MCF of Gas Produced During the Year_______________________________</t>
  </si>
  <si>
    <t>Average BTU Content of Gas Produced______________________________</t>
  </si>
  <si>
    <t xml:space="preserve">                                                            512.  LIQUEFIED PETROLEUM GAS OPERATIONS</t>
  </si>
  <si>
    <t>Location of Plant____________________________________________________________________________________</t>
  </si>
  <si>
    <t>MCF of Gas Produced During Year_____________________________________________________________________</t>
  </si>
  <si>
    <t>Gallons of L.P.G. Used During Year_____________________________________________________________________</t>
  </si>
  <si>
    <t>Function of Plant____________________________________________________________________________________</t>
  </si>
  <si>
    <t>Storage Capacity for L.P.G. (Gallons)____________________________________________________________________</t>
  </si>
  <si>
    <t>GAS WELLS</t>
  </si>
  <si>
    <t>Productive Wells at Beginning of Year</t>
  </si>
  <si>
    <t>Productive Wells Drilled During the Year</t>
  </si>
  <si>
    <t>Oil Wells Restored to Productive Basis During Year</t>
  </si>
  <si>
    <t>Wells Purchased During the Year</t>
  </si>
  <si>
    <t>Wells Abandoned During the Year</t>
  </si>
  <si>
    <t>Wells Sold During the Year</t>
  </si>
  <si>
    <t>Productive Wells at End of Year</t>
  </si>
  <si>
    <t>Number of Wells Drilled Deeper During the Year</t>
  </si>
  <si>
    <t xml:space="preserve">                                        NATURAL GAS ACREAGE</t>
  </si>
  <si>
    <t>Operative</t>
  </si>
  <si>
    <t>Non Operative</t>
  </si>
  <si>
    <t>Number of Acres Owned at End  of Year</t>
  </si>
  <si>
    <t>Number of  Acres Leased at End of Year</t>
  </si>
  <si>
    <t xml:space="preserve">                    OIL WELLS </t>
  </si>
  <si>
    <t>Wells Abandoned and Sold During the Year</t>
  </si>
  <si>
    <t>Size of Pipe</t>
  </si>
  <si>
    <t xml:space="preserve">Field Lines </t>
  </si>
  <si>
    <t xml:space="preserve">Prod. Ext. Lines  </t>
  </si>
  <si>
    <t>Storage Lines</t>
  </si>
  <si>
    <t>Distr. Mains</t>
  </si>
  <si>
    <t xml:space="preserve">Transmission </t>
  </si>
  <si>
    <t>Inches</t>
  </si>
  <si>
    <t>M. Ft.</t>
  </si>
  <si>
    <t xml:space="preserve">    517. CUSTOMER GAS METERS</t>
  </si>
  <si>
    <t>Number of Meters</t>
  </si>
  <si>
    <t>First</t>
  </si>
  <si>
    <t>Added</t>
  </si>
  <si>
    <t>Removed Or</t>
  </si>
  <si>
    <t>Disconnected</t>
  </si>
  <si>
    <t>Size</t>
  </si>
  <si>
    <t>During Year</t>
  </si>
  <si>
    <t>In residential use</t>
  </si>
  <si>
    <t xml:space="preserve">     Total in residential use</t>
  </si>
  <si>
    <t>In commercial use</t>
  </si>
  <si>
    <t xml:space="preserve">     Total in commercial use</t>
  </si>
  <si>
    <t>In industrial use</t>
  </si>
  <si>
    <t xml:space="preserve">     Total in industrial use</t>
  </si>
  <si>
    <t xml:space="preserve">     Total in use</t>
  </si>
  <si>
    <t>In Stock</t>
  </si>
  <si>
    <t xml:space="preserve">     Total in stock</t>
  </si>
  <si>
    <t>205  Utility Plant in Service</t>
  </si>
  <si>
    <t>16-17</t>
  </si>
  <si>
    <t>206  Accumulated Depreciation of Utility Plant</t>
  </si>
  <si>
    <t>207  Gas Plant Acquisition Adjustment</t>
  </si>
  <si>
    <t>208  Construction Work in Progress</t>
  </si>
  <si>
    <t>210  Investments</t>
  </si>
  <si>
    <t>211  Notes and Other Accounts Receivable</t>
  </si>
  <si>
    <t>212  Notes Receivable from Associated Companies</t>
  </si>
  <si>
    <t>Water Gas Generating Expenses</t>
  </si>
  <si>
    <t>Oil Gas Generating Expenses</t>
  </si>
  <si>
    <t>Liquefied Petroleum Gas Expenses</t>
  </si>
  <si>
    <t>Other Process Production Expenses</t>
  </si>
  <si>
    <t>Gas Fuels</t>
  </si>
  <si>
    <t>Fuel Under Coke Ovens</t>
  </si>
  <si>
    <t>Producer Gas Fuel</t>
  </si>
  <si>
    <t>Water Gas Generator Fuel</t>
  </si>
  <si>
    <t>Fuel for Oil Gas</t>
  </si>
  <si>
    <t>Gas Measuring and Regulating Equipment</t>
  </si>
  <si>
    <t xml:space="preserve">   Total Products Extraction Plant</t>
  </si>
  <si>
    <t>NATURAL GAS PRODUCTION &amp; PROCESSING PLANT</t>
  </si>
  <si>
    <t xml:space="preserve">Land </t>
  </si>
  <si>
    <t>Wells</t>
  </si>
  <si>
    <t>Storage Leaseholds and Rights</t>
  </si>
  <si>
    <t>Reservoirs</t>
  </si>
  <si>
    <t>Nonrecoverable Natural Gas</t>
  </si>
  <si>
    <t>Lines</t>
  </si>
  <si>
    <t>Compressor Station Equipment</t>
  </si>
  <si>
    <t>Measuring and Regulating Equipment</t>
  </si>
  <si>
    <t xml:space="preserve">    Total Natural Gas Production and Processing Plant</t>
  </si>
  <si>
    <t xml:space="preserve"> OTHER STORAGE PLANT</t>
  </si>
  <si>
    <t>Land &amp; Land Rights</t>
  </si>
  <si>
    <t>Gas Holders</t>
  </si>
  <si>
    <t>Unamortized Premium on Long-Term Debt</t>
  </si>
  <si>
    <t>Unamortized Discount on Long-Term Debt-Debit</t>
  </si>
  <si>
    <t>TOTAL LONG TERM DEBT</t>
  </si>
  <si>
    <t>OTHER NONCURRENT LIABILITIES</t>
  </si>
  <si>
    <t>Obligation Under Capital Leases-NonCurrent</t>
  </si>
  <si>
    <t>Accumulated Provision for Property Insurance</t>
  </si>
  <si>
    <t>Accumulated Provision for Injuries and Damages</t>
  </si>
  <si>
    <t>Accumulated Provision for Pensions and Benefits</t>
  </si>
  <si>
    <t>Accumulated Miscellaneous Operating Provisions</t>
  </si>
  <si>
    <t>213  Accounts Receivable from Associated Companies</t>
  </si>
  <si>
    <t>215  Plant Materials and Operating Supplies</t>
  </si>
  <si>
    <t xml:space="preserve">216  Unamortized Debt Discount, Expense and </t>
  </si>
  <si>
    <t xml:space="preserve">           Unamortized Premium on Debt</t>
  </si>
  <si>
    <t>217  Extraordinary Property Losses</t>
  </si>
  <si>
    <t>231  Long Term-Debt</t>
  </si>
  <si>
    <t>400  Income Statement</t>
  </si>
  <si>
    <t>405  Operation and Maintenance Expenses</t>
  </si>
  <si>
    <t>408  Taxes Other than Income Taxes, Utility Operating</t>
  </si>
  <si>
    <t xml:space="preserve">           Income</t>
  </si>
  <si>
    <t>409  Income Taxes, Utility Operating Income</t>
  </si>
  <si>
    <t>410  Calculation of Federal Income Taxes-Current</t>
  </si>
  <si>
    <t xml:space="preserve">411  Provision for Deferred Income Taxes-Utility </t>
  </si>
  <si>
    <t xml:space="preserve">          Operating Income</t>
  </si>
  <si>
    <t>412  Provision for Deferred Income Taxes-Utility</t>
  </si>
  <si>
    <t xml:space="preserve">           Operating Income, Credit</t>
  </si>
  <si>
    <t>500  Gas Purchased</t>
  </si>
  <si>
    <t>501  Sales for Resale</t>
  </si>
  <si>
    <t>505  Gas Account-Natural Gas</t>
  </si>
  <si>
    <t>510  Underground Storage</t>
  </si>
  <si>
    <t>511  Manufactured Gas Production Plant</t>
  </si>
  <si>
    <t>ii</t>
  </si>
  <si>
    <t>GENERAL INSTRUCTIONS</t>
  </si>
  <si>
    <t>1.</t>
  </si>
  <si>
    <t>7.</t>
  </si>
  <si>
    <t>Extra copies of any page will be furnished upon</t>
  </si>
  <si>
    <t>request. If it is necessary or desirable to insert</t>
  </si>
  <si>
    <t>additional statements for the purpose of further</t>
  </si>
  <si>
    <t xml:space="preserve">explanation of accounts or schedules, they shall </t>
  </si>
  <si>
    <t>be legibly made on paper of durable quality and</t>
  </si>
  <si>
    <t>shall correspond to this form in size of page and</t>
  </si>
  <si>
    <t>width of margin.  Additional sheets, ruled either</t>
  </si>
  <si>
    <t>2.</t>
  </si>
  <si>
    <t>All Natural Gas Distribution Companies subject to</t>
  </si>
  <si>
    <t>vertically or horizontally, will be furnished on re-</t>
  </si>
  <si>
    <t xml:space="preserve">the jurisdiction of the  Pennsylvania Public Utility Comm-   </t>
  </si>
  <si>
    <t>Maintenance of Producing Gas Wells</t>
  </si>
  <si>
    <t>Maintenance of Field Lines</t>
  </si>
  <si>
    <t>Maintenance of Field Compressor Station Equipment</t>
  </si>
  <si>
    <t>Maintenance of Field Measuring and Reg. Station Equip.</t>
  </si>
  <si>
    <t>Maintenance of Purification Equipment</t>
  </si>
  <si>
    <t xml:space="preserve">Maintenance of Drilling and Cleaning Equipment </t>
  </si>
  <si>
    <t>Maintenance of Other Equipment</t>
  </si>
  <si>
    <t>Products Extraction</t>
  </si>
  <si>
    <t xml:space="preserve">Gas Shrinkage </t>
  </si>
  <si>
    <t>Fuel</t>
  </si>
  <si>
    <t>Power</t>
  </si>
  <si>
    <t>Materials</t>
  </si>
  <si>
    <t>Operation Supplies and Expenses</t>
  </si>
  <si>
    <t>Gas Processed by Others</t>
  </si>
  <si>
    <t>Royalties on Products Extracted</t>
  </si>
  <si>
    <t>Marketing Expenses</t>
  </si>
  <si>
    <t>Products Purchased for Resale</t>
  </si>
  <si>
    <t>Variation in Products Inventory</t>
  </si>
  <si>
    <t>Extracted Products Used by the Utility-Credit</t>
  </si>
  <si>
    <t>Maintenance of Extraction and Refining Equipment</t>
  </si>
  <si>
    <t>Maintenance of Pipe Lines</t>
  </si>
  <si>
    <t>Maintenance of Extracted Products Storage Equipment</t>
  </si>
  <si>
    <t xml:space="preserve">Maintenance of Compressor Equipment </t>
  </si>
  <si>
    <t>Maintenance of Gas Measuring &amp; Regulating Equipment</t>
  </si>
  <si>
    <t>EXPLORATION AND DEVELOPMENT EXPENSES</t>
  </si>
  <si>
    <t>Delay Rentals</t>
  </si>
  <si>
    <t>Nonproductive Well Drilling</t>
  </si>
  <si>
    <t>Abandoned Leases</t>
  </si>
  <si>
    <t>Other Exploration</t>
  </si>
  <si>
    <t>OTHER GAS SUPPLY EXPENSES</t>
  </si>
  <si>
    <t>Natural Gas Well Head Purchases</t>
  </si>
  <si>
    <t>Natural Gas Well Head Purchases, Intercompany Trans.</t>
  </si>
  <si>
    <t>Natural Gas Gasoline Plant Outlet Purchases</t>
  </si>
  <si>
    <t>Natural Gas Transmission Line Purchases</t>
  </si>
  <si>
    <t>Natural Gas City Gate Purchases</t>
  </si>
  <si>
    <t xml:space="preserve">                                                        405. OPERATION AND MAINTENANCE EXPENSES (Continued)</t>
  </si>
  <si>
    <t>Liquefied Natural Gas Purchases</t>
  </si>
  <si>
    <t>Other Gas Purchases</t>
  </si>
  <si>
    <t>Purchases Gas Cost Adjustments</t>
  </si>
  <si>
    <t>Exchange Gas</t>
  </si>
  <si>
    <t>Purchased Gas Expenses</t>
  </si>
  <si>
    <t>Gas Withdrawn from Storage-Debit</t>
  </si>
  <si>
    <t>Gas Delivered to Storage-Credit</t>
  </si>
  <si>
    <t>Withdrawals of Liquefied Nat. Gas Held for Processing</t>
  </si>
  <si>
    <t>Deliveries of Natural Gas for Processing</t>
  </si>
  <si>
    <t>Gas Used for Compressor Station Fuel-Credit</t>
  </si>
  <si>
    <t>Gas Used for Products Extraction-Credit</t>
  </si>
  <si>
    <t xml:space="preserve">3. Joint control may exist by mutual agreement or understanding between two or more parties who together have control within </t>
  </si>
  <si>
    <t>Miscellaneous Production Expenses</t>
  </si>
  <si>
    <t>Rents</t>
  </si>
  <si>
    <t xml:space="preserve">Maintenance Supervision and Engineering </t>
  </si>
  <si>
    <t>Maintenance of Production Equipment</t>
  </si>
  <si>
    <t>NATURAL GAS PRODUCTION EXPENSES</t>
  </si>
  <si>
    <t>Production and Gathering</t>
  </si>
  <si>
    <t>Operating Supervision and Engineering</t>
  </si>
  <si>
    <t>Production Maps and Records</t>
  </si>
  <si>
    <t>Gas Wells Expenses</t>
  </si>
  <si>
    <t xml:space="preserve">                                                        405. OPERATION AND MAINTENANCE EXPENSES (Continue)</t>
  </si>
  <si>
    <t>figures of a previous year, the figures reported</t>
  </si>
  <si>
    <t xml:space="preserve">under  "Part 201-Uniform System of Accounts Prescribed for   </t>
  </si>
  <si>
    <t xml:space="preserve">must be based upon those shown by the annual </t>
  </si>
  <si>
    <t>Natural Gas Companies Subject to the Provisions of the</t>
  </si>
  <si>
    <t>report of the previous year or an appropriate expla-</t>
  </si>
  <si>
    <t>Natural Gas Act",  (18 CFR Part 201).  Whenever the term</t>
  </si>
  <si>
    <t xml:space="preserve">nation given why different figures were used.  </t>
  </si>
  <si>
    <t>respondent is used, it shall mean the reporting company.</t>
  </si>
  <si>
    <t>10.</t>
  </si>
  <si>
    <t>Throughout the report, money items shall be</t>
  </si>
  <si>
    <t>4.</t>
  </si>
  <si>
    <t>Standard accounting procedures will apply in determining</t>
  </si>
  <si>
    <t>shown in units of dollars adjusted to accord with</t>
  </si>
  <si>
    <t xml:space="preserve"> the nature of any entry (e.g., Uncollectibles, a revenue item,</t>
  </si>
  <si>
    <t>footings.  Omitting cents does not apply, however,</t>
  </si>
  <si>
    <t>Fuel for Liquefied Petroleum Gas Process</t>
  </si>
  <si>
    <t>Other Gas Fuels</t>
  </si>
  <si>
    <t>Gas Raw Materials</t>
  </si>
  <si>
    <t>Coal Carbonized in Coke Ovens</t>
  </si>
  <si>
    <t>Oil for Water Gas</t>
  </si>
  <si>
    <t>Oil for Oil Gas</t>
  </si>
  <si>
    <t>Raw Materials for Other Gas Processes</t>
  </si>
  <si>
    <t>Residuals Expenses</t>
  </si>
  <si>
    <t>Residuals Produced-Credit</t>
  </si>
  <si>
    <t>Purification Expenses</t>
  </si>
  <si>
    <t>Gas Mixing Expenses</t>
  </si>
  <si>
    <t>Duplicate Charges-Credit</t>
  </si>
  <si>
    <t>required may be taken before any person authorized to administer an oath by the laws of the State in which the same is taken.</t>
  </si>
  <si>
    <r>
      <t xml:space="preserve">                                                                                                                                                          </t>
    </r>
    <r>
      <rPr>
        <b/>
        <sz val="14"/>
        <color indexed="8"/>
        <rFont val="Times New Roman"/>
        <family val="1"/>
      </rPr>
      <t>OATH</t>
    </r>
  </si>
  <si>
    <t>is normally a debit entry, and should be entered as a "positive"</t>
  </si>
  <si>
    <t>to items in which cents are of significance, as for</t>
  </si>
  <si>
    <t xml:space="preserve">number unless the reported balance is a credit).  Entries </t>
  </si>
  <si>
    <t>instance, in averages and in unit costs.</t>
  </si>
  <si>
    <t>of a reverse or contrary character shall be indicated by</t>
  </si>
  <si>
    <t>parenthesis around the number.</t>
  </si>
  <si>
    <t>11.</t>
  </si>
  <si>
    <t xml:space="preserve">If this report is not completed electronically, the name </t>
  </si>
  <si>
    <t xml:space="preserve">of  the respondent and the year to which the report </t>
  </si>
  <si>
    <t>5.</t>
  </si>
  <si>
    <t>If the report is made for a period less than the calendar</t>
  </si>
  <si>
    <t>4. This schedule shall include all transactions during the year with each affiliated interest affecting Account 146.</t>
  </si>
  <si>
    <t>Entries During Year</t>
  </si>
  <si>
    <t xml:space="preserve">                                                                                                           (To be made by the officer having control of the accounting of the respondent)</t>
  </si>
  <si>
    <t>State of _________________________________________</t>
  </si>
  <si>
    <t xml:space="preserve">3. If at any time during the year the property of respondent was held by a receiver or trustee, give (a) name of receiver or trustee </t>
  </si>
  <si>
    <t xml:space="preserve">   (b) date such receiver or trustee took possession, (c) the authority by which the receivership or trusteeship was created, </t>
  </si>
  <si>
    <t xml:space="preserve">   (d) date when possession by receiver or trustee ceased.</t>
  </si>
  <si>
    <t>4. State the classes of utility and other services furnished by respondent during the year in each state in which the respondent operated.</t>
  </si>
  <si>
    <t xml:space="preserve">           IMPORTANT CHANGES DURING YEAR</t>
  </si>
  <si>
    <t xml:space="preserve">Hereunder give particulars concerning the matters indicated below.  Make the statements explicit and precise, and number </t>
  </si>
  <si>
    <t>them in accordance with the inquiries.  Each inquiry must be answered.  However, if the word "None" states the fact, it may</t>
  </si>
  <si>
    <t>be used in answering any inquiry.</t>
  </si>
  <si>
    <t xml:space="preserve">1. Changes in, and additions to franchise rights;  describing (a) the actual consideration given therefor, and (b) from whom </t>
  </si>
  <si>
    <t xml:space="preserve">   acquired.  If acquired without the payment of any consideration, state that fact.</t>
  </si>
  <si>
    <t xml:space="preserve">2. Acquisition of other companies, reorganization, merger or consolidation with other companies:  give names of companies </t>
  </si>
  <si>
    <t xml:space="preserve">   involved,  particulars concerning the transactions, and references to Commission authorization, if any.</t>
  </si>
  <si>
    <t xml:space="preserve">3. Purchase or sale of substantial operating units, such as generating stations, transmission lines or distribution lines, specifying </t>
  </si>
  <si>
    <t xml:space="preserve">    items, parties, effective dates and also reference to Commission authorization, if any.</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</si>
  <si>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</si>
  <si>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</si>
  <si>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</si>
  <si>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</si>
  <si>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</si>
  <si>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</si>
  <si>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shall be settled by the issuance of securities or shall not be subject to current settlement.</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</si>
  <si>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</si>
  <si>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</si>
  <si>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</si>
  <si>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r>
      <t>“Nominally Issued”,</t>
    </r>
    <r>
      <rPr>
        <sz val="12"/>
        <rFont val="Times New Roman"/>
        <family val="1"/>
      </rPr>
      <t xml:space="preserve"> as applied to securities issued or assumed by the utility means those </t>
    </r>
  </si>
  <si>
    <t>which have been signed, certified, or otherwise executed, and placed with the proper officer</t>
  </si>
  <si>
    <t xml:space="preserve">for sale and delivery, or pledged, or otherwise placed in some special fund of the utility, but </t>
  </si>
  <si>
    <t>which have not been sold, or issued directly to trustees of sinking funds in accordance with</t>
  </si>
  <si>
    <t>contractual requirements.</t>
  </si>
  <si>
    <r>
      <t>“Original Cost”,</t>
    </r>
    <r>
      <rPr>
        <sz val="12"/>
        <rFont val="Times New Roman"/>
        <family val="1"/>
      </rPr>
      <t xml:space="preserve"> as applied to utility plant, means the cost of such property to the person first </t>
    </r>
  </si>
  <si>
    <t>devoting it to public service.</t>
  </si>
  <si>
    <r>
      <t>“Property Retired”,</t>
    </r>
    <r>
      <rPr>
        <sz val="12"/>
        <rFont val="Times New Roman"/>
        <family val="1"/>
      </rPr>
      <t xml:space="preserve"> as applied to utility plant, means property which has been removed, sold, </t>
    </r>
  </si>
  <si>
    <t>abandoned, destroyed, or which for any cause has been permanently withdrawn from service.</t>
  </si>
  <si>
    <r>
      <t xml:space="preserve">“Replacing or Replacement”, </t>
    </r>
    <r>
      <rPr>
        <sz val="12"/>
        <rFont val="Times New Roman"/>
        <family val="1"/>
      </rPr>
      <t xml:space="preserve">when not otherwise indicated in the context, means the </t>
    </r>
  </si>
  <si>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</si>
  <si>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</si>
  <si>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</si>
  <si>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</si>
  <si>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</si>
  <si>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</si>
  <si>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</si>
  <si>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account.</t>
  </si>
  <si>
    <t>plan under which the service value of property is charged to operating expenses (and to clearing</t>
  </si>
  <si>
    <t>If the respondent operates two or more systems which are not interconnected, separate schedules should be</t>
  </si>
  <si>
    <t>submitted.  Insert pages should be used for this purpose.</t>
  </si>
  <si>
    <t xml:space="preserve">         MCF as Reported</t>
  </si>
  <si>
    <t xml:space="preserve">                                                                      Item</t>
  </si>
  <si>
    <t xml:space="preserve">                                GAS RECEIVED</t>
  </si>
  <si>
    <t>Natural Gas Produced</t>
  </si>
  <si>
    <t>L.P.G. Gas Produced and Mixed with Natural Gas</t>
  </si>
  <si>
    <t>Manufactured Gas Produced and Mixed with Natural Gas</t>
  </si>
  <si>
    <t>Purchased Gas</t>
  </si>
  <si>
    <t>Gas of Others Received for Transportation</t>
  </si>
  <si>
    <t>Receipts of Respondent's Gas Transported or Compressed by Others</t>
  </si>
  <si>
    <t>Exchange Gas Received</t>
  </si>
  <si>
    <t>Gas Received from Underground Storage</t>
  </si>
  <si>
    <t>Other Receipts</t>
  </si>
  <si>
    <t xml:space="preserve">     Total Receipts:</t>
  </si>
  <si>
    <t xml:space="preserve">                                 GAS DELIVERED</t>
  </si>
  <si>
    <t>Natural Gas Sales:</t>
  </si>
  <si>
    <t xml:space="preserve">   Local Distribution by Respondent</t>
  </si>
  <si>
    <t xml:space="preserve">   Main Line Industrial Sales</t>
  </si>
  <si>
    <t xml:space="preserve">   Sales for Resale</t>
  </si>
  <si>
    <t>GAS_PLT</t>
  </si>
  <si>
    <t>DEPR_AMORT</t>
  </si>
  <si>
    <t xml:space="preserve">    the meaning of the definition of control in the Uniform System of Accounts, regardless of the relative voting rights of </t>
  </si>
  <si>
    <t xml:space="preserve">    each party.</t>
  </si>
  <si>
    <t xml:space="preserve">    the meaning of the definition of control in the Uniform System of Accounts, regardless of the relative voting rights of each party.</t>
  </si>
  <si>
    <t>103. Directors</t>
  </si>
  <si>
    <t>1. Report below the information called for concerning each director of the respondent who held office at any time during the year.  Include in column (a) abbreviated titles of</t>
  </si>
  <si>
    <t xml:space="preserve">    the directors who are officers of respondent.</t>
  </si>
  <si>
    <t>2. Designate by an asterisk names of members of Executive Committee, and by double asterisk the Chairman of the Executive Committee.</t>
  </si>
  <si>
    <t xml:space="preserve">                            Principal Business Address</t>
  </si>
  <si>
    <t>Term</t>
  </si>
  <si>
    <t>Meetings</t>
  </si>
  <si>
    <t>Fees</t>
  </si>
  <si>
    <t xml:space="preserve">Directors Name and Title </t>
  </si>
  <si>
    <t>Telephone</t>
  </si>
  <si>
    <t>Began</t>
  </si>
  <si>
    <t>Email</t>
  </si>
  <si>
    <t>Attended</t>
  </si>
  <si>
    <t>Paid</t>
  </si>
  <si>
    <t>(l)</t>
  </si>
  <si>
    <t>104. Officers</t>
  </si>
  <si>
    <t>Principal Business Address</t>
  </si>
  <si>
    <t>Official Title &amp; Name</t>
  </si>
  <si>
    <t>Fax</t>
  </si>
  <si>
    <t>President</t>
  </si>
  <si>
    <t>Vice-President</t>
  </si>
  <si>
    <t>Treasurer</t>
  </si>
  <si>
    <t>Assistant Treasurer</t>
  </si>
  <si>
    <t>Comptroller</t>
  </si>
  <si>
    <t>Auditor</t>
  </si>
  <si>
    <t>Engineer</t>
  </si>
  <si>
    <t>General Manager</t>
  </si>
  <si>
    <t>200.  COMPARATIVE BALANCE SHEET</t>
  </si>
  <si>
    <t xml:space="preserve">      ASSETS AND OTHER DEBITS</t>
  </si>
  <si>
    <t>Balances at Beginning of Year must be consistent with balances at end of previous year</t>
  </si>
  <si>
    <t>Schedule</t>
  </si>
  <si>
    <t>Balance</t>
  </si>
  <si>
    <t>Beginning</t>
  </si>
  <si>
    <t>End of</t>
  </si>
  <si>
    <t>Increase/</t>
  </si>
  <si>
    <t>Account Number and Title</t>
  </si>
  <si>
    <t>of Year</t>
  </si>
  <si>
    <t>Year</t>
  </si>
  <si>
    <t>Decrease</t>
  </si>
  <si>
    <t>UTILITY PLANT</t>
  </si>
  <si>
    <t>Utility Plant in Service</t>
  </si>
  <si>
    <t>Property Under Capital Leases</t>
  </si>
  <si>
    <t xml:space="preserve"> </t>
  </si>
  <si>
    <t>Gas Plant Purchased or Sold</t>
  </si>
  <si>
    <t>Experimental Gas Plant Unclassified</t>
  </si>
  <si>
    <t xml:space="preserve">     4. Give particulars of any notes pledged or discounted.  This schedule shall include all transactions during the year with</t>
  </si>
  <si>
    <t xml:space="preserve">         each affiliated interest affecting account 145 and account 233.</t>
  </si>
  <si>
    <t>Name of</t>
  </si>
  <si>
    <t>Date of</t>
  </si>
  <si>
    <t>Amount End</t>
  </si>
  <si>
    <t>Associated Company</t>
  </si>
  <si>
    <t>Issue</t>
  </si>
  <si>
    <t>Rate</t>
  </si>
  <si>
    <t>2. The term "Services Received" set forth on line 21 of this schedule means the Management, Construction, Engineering, Pur-</t>
  </si>
  <si>
    <t xml:space="preserve">    chasing Legal, Accounting or other similar service which has been rendered to respondent under written, oral or implied </t>
  </si>
  <si>
    <t xml:space="preserve">    contracts.</t>
  </si>
  <si>
    <t xml:space="preserve">3. The term "Joint Expenses Transferred" set forth on lines 6 and 22 means Central office and/or other expenses continuously </t>
  </si>
  <si>
    <t xml:space="preserve">    assessed against respondent covering all locations of common operating costs.</t>
  </si>
  <si>
    <t>2. Describe separately each work order that exceeds the lesser of an estimated expenditure of $300,000 or 10% of the book cost</t>
  </si>
  <si>
    <t>The totals as reported on this schedule should conform with amounts reported on corresponding Schedules.</t>
  </si>
  <si>
    <t>Deferred</t>
  </si>
  <si>
    <t>Current</t>
  </si>
  <si>
    <t>Property Related</t>
  </si>
  <si>
    <t>Operating Revenues</t>
  </si>
  <si>
    <t>Operating Expenses</t>
  </si>
  <si>
    <t>Operating Taxes (Non-Income)</t>
  </si>
  <si>
    <t>Interest &amp; Other Expense</t>
  </si>
  <si>
    <t>Pre-Tax Operating Income</t>
  </si>
  <si>
    <t xml:space="preserve">   Total Line 1 Minus Lines 2-3-4</t>
  </si>
  <si>
    <t>Other Income (Expense)</t>
  </si>
  <si>
    <t>Pre Tax Book Income</t>
  </si>
  <si>
    <t xml:space="preserve">  Total Lines 5+6</t>
  </si>
  <si>
    <t>Permanent and Flow-Through Differ.</t>
  </si>
  <si>
    <t>Temporary Differences</t>
  </si>
  <si>
    <t>State Only Differences</t>
  </si>
  <si>
    <t xml:space="preserve">   Subtotal</t>
  </si>
  <si>
    <t>State Tax at Current Rate</t>
  </si>
  <si>
    <t>Adjustments to State Tax</t>
  </si>
  <si>
    <t>Adjustments for St. Tax Rate Changes</t>
  </si>
  <si>
    <t>State Tax Accrual</t>
  </si>
  <si>
    <t xml:space="preserve">   Total Lines 12+13+14</t>
  </si>
  <si>
    <t>Federal Taxable Income</t>
  </si>
  <si>
    <t xml:space="preserve">   Total Line 11 Minus Lines 10-12-13</t>
  </si>
  <si>
    <t>Federal Tax at Current Rate</t>
  </si>
  <si>
    <t>ITC Authorization</t>
  </si>
  <si>
    <t>Adjustment for Fed. Tax Rate Changes</t>
  </si>
  <si>
    <t>R &amp; D Credits</t>
  </si>
  <si>
    <t>IRS Audit Settlement</t>
  </si>
  <si>
    <t>Tax Rate Change on Extraord. Activity</t>
  </si>
  <si>
    <t>Federal Tax Accrual</t>
  </si>
  <si>
    <t xml:space="preserve">   Total Lines 17 through 23</t>
  </si>
  <si>
    <t xml:space="preserve">                                411. PROVISION FOR DEFERRED INCOME TAXES,</t>
  </si>
  <si>
    <t>UTILITY OPERATING INCOME (Account 410.1)</t>
  </si>
  <si>
    <t>This schedule shall include a breakdown of the various tax expenses that constitute the ending balance in Account</t>
  </si>
  <si>
    <t xml:space="preserve">No. 410.1-Provision for Deferred Income Taxes, Utility Operating Income.  The information should also reflect </t>
  </si>
  <si>
    <t>related entries to Account No. 165-Prepayments; Account No. 190-Accumulated Deferred Income Taxes &amp; Account</t>
  </si>
  <si>
    <t>No. 236-Accrued Taxes, Utility Operating Income.</t>
  </si>
  <si>
    <t>Account 410.1</t>
  </si>
  <si>
    <t>DEBITS</t>
  </si>
  <si>
    <t>Accumulated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</si>
  <si>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</si>
  <si>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</si>
  <si>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</si>
  <si>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</si>
  <si>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</si>
  <si>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</si>
  <si>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</si>
  <si>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215. PLANT MATERIALS AND OPERATING SUPPLIES (Account 154)</t>
  </si>
  <si>
    <t>1. Summarize below by character of materials and supplies, the balances in account 154 at the beginning and end of the year.</t>
  </si>
  <si>
    <t xml:space="preserve"> Classification of</t>
  </si>
  <si>
    <t xml:space="preserve">Beginning </t>
  </si>
  <si>
    <t>Increase</t>
  </si>
  <si>
    <t>Materials And Supplies</t>
  </si>
  <si>
    <t>/Decrease</t>
  </si>
  <si>
    <t>216. UNAMORTIZED DEBT DISCOUNT AND EXPENSE AND UNAMORTIZED PREMIUM ON DEBT (Accounts 181, 225)</t>
  </si>
  <si>
    <t xml:space="preserve">     TOTAL CURRENT &amp; ACCRUED ASSETS</t>
  </si>
  <si>
    <t xml:space="preserve">         DEFERRED DEBITS</t>
  </si>
  <si>
    <t>Unamortized Debt Expense</t>
  </si>
  <si>
    <t>Extraordinary Property Losses</t>
  </si>
  <si>
    <t>Unrecovered Plant and Regulatory Study Costs</t>
  </si>
  <si>
    <t>Other Regulatory Assets</t>
  </si>
  <si>
    <t>Preliminary Natural Gas Survey and Investigation Charges</t>
  </si>
  <si>
    <t>Other Preliminary Survey and Investigation Charges</t>
  </si>
  <si>
    <t>Clearing Accounts</t>
  </si>
  <si>
    <t>Temporary Facilities</t>
  </si>
  <si>
    <t>Miscellaneous Deferred Debits</t>
  </si>
  <si>
    <t>Deferred Loses from Disposition of Utility Plant</t>
  </si>
  <si>
    <t>Research, Development and Demonstration Expenditures</t>
  </si>
  <si>
    <t>Unamortized Loss on Reacquired Debt</t>
  </si>
  <si>
    <t>Accumulated Deferred Income Taxes</t>
  </si>
  <si>
    <t>Unrecovered Purchased Gas Costs</t>
  </si>
  <si>
    <t>TOTAL DEFERRED DEBITS</t>
  </si>
  <si>
    <t>LIABILITIES AND OTHER CREDITS</t>
  </si>
  <si>
    <t xml:space="preserve">             PROPRIETARY CAPITAL</t>
  </si>
  <si>
    <t>Common Stock Issued</t>
  </si>
  <si>
    <t>Common Stock Subscribed</t>
  </si>
  <si>
    <t>Common Stock Liability for Conversion</t>
  </si>
  <si>
    <t>Preferred Stock Issued</t>
  </si>
  <si>
    <t>Preferred Stock Subscribed</t>
  </si>
  <si>
    <t>Preferred Stock Liability for Conversion</t>
  </si>
  <si>
    <t>Premium on Capital Stock</t>
  </si>
  <si>
    <t xml:space="preserve">Donations Received from Stockholders </t>
  </si>
  <si>
    <t>Reduction in Par or Stated Value of Capital Stock</t>
  </si>
  <si>
    <t>Capital Stock</t>
  </si>
  <si>
    <t>Miscellaneous Paid-In Capital</t>
  </si>
  <si>
    <t>Installments Received on Capital Stock</t>
  </si>
  <si>
    <t>Discount on Capital Stock</t>
  </si>
  <si>
    <t>Capital Stock Expense</t>
  </si>
  <si>
    <t>Appropriated Retained Earnings</t>
  </si>
  <si>
    <t>Unappropriated Retained Earnings</t>
  </si>
  <si>
    <t>Unappropriated Undistributed Subsidiary Earnings</t>
  </si>
  <si>
    <t xml:space="preserve">Reacquired Capital Stock </t>
  </si>
  <si>
    <t xml:space="preserve">     TOTAL PROPRIETARY CAPITAL</t>
  </si>
  <si>
    <t xml:space="preserve">               LONG-TERM DEBT</t>
  </si>
  <si>
    <t>Bonds</t>
  </si>
  <si>
    <t>Reacquired Bonds</t>
  </si>
  <si>
    <t>Advances from Associated Companies</t>
  </si>
  <si>
    <t>Other Long-term Debt</t>
  </si>
  <si>
    <t>CURRENT AND ACCRUED LIABILITIES</t>
  </si>
  <si>
    <t>Accounts Payable</t>
  </si>
  <si>
    <t>Notes Payable</t>
  </si>
  <si>
    <t>Notes Payable to Associated Companies</t>
  </si>
  <si>
    <t>Accounts Payable to Affiliated Companies</t>
  </si>
  <si>
    <t>Customers' Deposits-Billing</t>
  </si>
  <si>
    <t>Accrued Taxes, Taxes Other Than Income</t>
  </si>
  <si>
    <t>Accrued Taxes, Income Taxes</t>
  </si>
  <si>
    <t>Accrued Interest on Long-term Debt</t>
  </si>
  <si>
    <t>Accrued Interest on Other Liabilities</t>
  </si>
  <si>
    <t>Dividends Declared</t>
  </si>
  <si>
    <t>Matured Long-term Debt</t>
  </si>
  <si>
    <t>Matured Interest</t>
  </si>
  <si>
    <t>Tax Collections Payable</t>
  </si>
  <si>
    <t>Miscellaneous Current and Accrued Liabilities</t>
  </si>
  <si>
    <t>Obligations Under Capital Leases-Current</t>
  </si>
  <si>
    <t>TOTAL CURRENT AND ACCRUED LIABILITIES</t>
  </si>
  <si>
    <t>DEFERRED CREDITS</t>
  </si>
  <si>
    <t>Customer Advances for Construction</t>
  </si>
  <si>
    <t>Other Deferred Credits</t>
  </si>
  <si>
    <t>Other Regulatory Liabilities</t>
  </si>
  <si>
    <t>Accumulated Deferred Investment Tax Credits</t>
  </si>
  <si>
    <t>Deferred Gains from Disposition of Utility Plant</t>
  </si>
  <si>
    <t>Unamortized Gain on Reacquired Debt</t>
  </si>
  <si>
    <t xml:space="preserve">     Total all meters</t>
  </si>
  <si>
    <t>METERS TESTED BY SIZES</t>
  </si>
  <si>
    <t>1/2</t>
  </si>
  <si>
    <t>5/8</t>
  </si>
  <si>
    <t>3/4</t>
  </si>
  <si>
    <t>Number tested during the year</t>
  </si>
  <si>
    <t xml:space="preserve">                                                                                               600. CLASSIFICATION OF CUSTOMERS, UNITS SOLD AND OPERATING REVENUES BY TARIFF SCHEDULE</t>
  </si>
  <si>
    <t>1.  Report below the details called for concerning Customers, MCF, CCF or Therms (Indicate Unit Used) Sold, and Opr. Revenues by Tariff Schedule.</t>
  </si>
  <si>
    <t xml:space="preserve">2.  Customers should be reported on the basis of number of meters, plus number of unmetered accounts, except that where separate meter readings are </t>
  </si>
  <si>
    <t xml:space="preserve">     added for billing purposes, one customer shall be counted for each group of meters so added.</t>
  </si>
  <si>
    <t>3.  Quantities of gas sold to flat-rate customers shown in column (e), should explain in a footnote the basis upon which quantities were determined.</t>
  </si>
  <si>
    <t>4.  Respondent should use additional sheets if necessary.</t>
  </si>
  <si>
    <t xml:space="preserve">                                                   Number of Customers</t>
  </si>
  <si>
    <t xml:space="preserve">                   Sales During Year</t>
  </si>
  <si>
    <t xml:space="preserve">           Revenues</t>
  </si>
  <si>
    <t>Average</t>
  </si>
  <si>
    <t>MCF/CCF</t>
  </si>
  <si>
    <t>Operating</t>
  </si>
  <si>
    <t>Therm Per</t>
  </si>
  <si>
    <t xml:space="preserve">Per </t>
  </si>
  <si>
    <t>Therms</t>
  </si>
  <si>
    <t>Customer</t>
  </si>
  <si>
    <t>.</t>
  </si>
  <si>
    <t>Metered Sales by Tariff Schedule</t>
  </si>
  <si>
    <r>
      <t xml:space="preserve">     </t>
    </r>
    <r>
      <rPr>
        <b/>
        <sz val="12"/>
        <color indexed="8"/>
        <rFont val="Times New Roman"/>
        <family val="1"/>
      </rPr>
      <t>Residential</t>
    </r>
  </si>
  <si>
    <t xml:space="preserve">        Heating</t>
  </si>
  <si>
    <t xml:space="preserve">        Other</t>
  </si>
  <si>
    <t xml:space="preserve">       Transportation</t>
  </si>
  <si>
    <t xml:space="preserve">         Total Residential Metered Sales</t>
  </si>
  <si>
    <r>
      <t xml:space="preserve">    </t>
    </r>
    <r>
      <rPr>
        <b/>
        <sz val="12"/>
        <color indexed="8"/>
        <rFont val="Times New Roman"/>
        <family val="1"/>
      </rPr>
      <t xml:space="preserve"> Commercial</t>
    </r>
  </si>
  <si>
    <t xml:space="preserve">       Transportation </t>
  </si>
  <si>
    <t>quest. Inserts, if any, should be appropriately</t>
  </si>
  <si>
    <t xml:space="preserve">ission, upon which this report is served are required by </t>
  </si>
  <si>
    <t>identified with the schedules to which they relate.</t>
  </si>
  <si>
    <t xml:space="preserve">statute to complete and file this report.  The statute </t>
  </si>
  <si>
    <t>further provides that when any such report is defective</t>
  </si>
  <si>
    <t>8.</t>
  </si>
  <si>
    <t xml:space="preserve">If the gas distribution service provider conducts </t>
  </si>
  <si>
    <t>or believed to be erroneous, the reporting corporation</t>
  </si>
  <si>
    <t xml:space="preserve">operations both within and outside the Commonwealth </t>
  </si>
  <si>
    <t>shall be duly notified and given a reasonable time</t>
  </si>
  <si>
    <t xml:space="preserve">of Pennsylvania, data should be reported so that </t>
  </si>
  <si>
    <t>within which to make the necessary amendments or</t>
  </si>
  <si>
    <t>there will be shown the number of subscribers within</t>
  </si>
  <si>
    <t>corrections.  All data comprising this report shall be</t>
  </si>
  <si>
    <t>this state, and (separately by accounts) the operat-</t>
  </si>
  <si>
    <t>submitted in electronic and permanent form.</t>
  </si>
  <si>
    <t xml:space="preserve">ing revenues from sources within this state, and </t>
  </si>
  <si>
    <t>the plant investment as of the end of the year</t>
  </si>
  <si>
    <t>3.</t>
  </si>
  <si>
    <t xml:space="preserve">All accounting terms and phrases used in this form </t>
  </si>
  <si>
    <t>within the state.</t>
  </si>
  <si>
    <t>are to be interpreted in accordance with the effective</t>
  </si>
  <si>
    <t>applicable Uniform System of Accounts prescribed</t>
  </si>
  <si>
    <t>9.</t>
  </si>
  <si>
    <t xml:space="preserve">Whenever schedules call for comparison of </t>
  </si>
  <si>
    <t xml:space="preserve">by the Federal Energy Regulatory Commission Title 18  </t>
  </si>
  <si>
    <t xml:space="preserve"> 3. Credit adjustments in Column (e) should be shown in red, or in black enclosed in parenthesis.  State in a footnote the general character of any adjustments in Column (e).</t>
  </si>
  <si>
    <t xml:space="preserve"> 4. Submit, in a footnote, an explanation of amounts included in Columns (e) and/or (f), Line 34, for lowering or changing the location of mains.</t>
  </si>
  <si>
    <t>Previous</t>
  </si>
  <si>
    <t>Adjustments</t>
  </si>
  <si>
    <t>Additions</t>
  </si>
  <si>
    <t>Retirements</t>
  </si>
  <si>
    <t>+/-</t>
  </si>
  <si>
    <t>INTANGIBLE PLANT</t>
  </si>
  <si>
    <t>XXX</t>
  </si>
  <si>
    <t>Organization</t>
  </si>
  <si>
    <t>Franchises &amp; Consents</t>
  </si>
  <si>
    <t>Other Plant and Miscellaneous Equipment</t>
  </si>
  <si>
    <t xml:space="preserve">    Total Intangible Plant</t>
  </si>
  <si>
    <t xml:space="preserve"> MANUFACTURED GAS PRODUCTION PLANT</t>
  </si>
  <si>
    <t>Land and Land Rights</t>
  </si>
  <si>
    <t>Structures and Improvements</t>
  </si>
  <si>
    <t>Boiler Plant Equipment</t>
  </si>
  <si>
    <t>Other Power Equipment</t>
  </si>
  <si>
    <t>Coke Ovens</t>
  </si>
  <si>
    <t>Infiltration Galleries and Tunnels</t>
  </si>
  <si>
    <t>Producer Gas Equipment</t>
  </si>
  <si>
    <t>Liquefied Petroleum Gas Equipment</t>
  </si>
  <si>
    <t>Oil Gas Generating Equipment</t>
  </si>
  <si>
    <t>Generating Equipment-Other Processes</t>
  </si>
  <si>
    <t>Coal, Coke and Ash Handling Equipment</t>
  </si>
  <si>
    <t>Catalytic Cracking Equipment</t>
  </si>
  <si>
    <t>Other Reforming Equipment</t>
  </si>
  <si>
    <t>Purification Equipment</t>
  </si>
  <si>
    <t>Residential Refining Equipment</t>
  </si>
  <si>
    <t>Gas Mixing Equipment</t>
  </si>
  <si>
    <t>Other Equipment</t>
  </si>
  <si>
    <t xml:space="preserve">    Total Gas Manufacturing Plant</t>
  </si>
  <si>
    <t>NATURAL GAS PRODUCTION &amp; GATHERING PLANT</t>
  </si>
  <si>
    <t>Producing Lands</t>
  </si>
  <si>
    <t>Producing Leaseholds</t>
  </si>
  <si>
    <t>Gas Rights</t>
  </si>
  <si>
    <t xml:space="preserve">     Total in public (municipal or government) use</t>
  </si>
  <si>
    <t>In public (municipal or government) use</t>
  </si>
  <si>
    <r>
      <t xml:space="preserve">   </t>
    </r>
    <r>
      <rPr>
        <b/>
        <sz val="16"/>
        <color indexed="8"/>
        <rFont val="Times New Roman"/>
        <family val="1"/>
      </rPr>
      <t>Debits During Year</t>
    </r>
  </si>
  <si>
    <t xml:space="preserve">       Important Changes During Year</t>
  </si>
  <si>
    <t>517  Customers Gas Meters</t>
  </si>
  <si>
    <t xml:space="preserve">       Definitions</t>
  </si>
  <si>
    <t>5-6</t>
  </si>
  <si>
    <t>600  Classification of Customers, Units Sold and</t>
  </si>
  <si>
    <t>100  Voting Powers and Elections</t>
  </si>
  <si>
    <t>7</t>
  </si>
  <si>
    <t xml:space="preserve">            Operating Revenues by Tariff Schedule</t>
  </si>
  <si>
    <t>101  Security Holder Information and Voting Powers</t>
  </si>
  <si>
    <t>8</t>
  </si>
  <si>
    <t>605  Number of Employees</t>
  </si>
  <si>
    <t>102  Companies Controlled by Respondent</t>
  </si>
  <si>
    <t>9</t>
  </si>
  <si>
    <t>610  Territory Served</t>
  </si>
  <si>
    <t>103  Directors</t>
  </si>
  <si>
    <t>104  Officers</t>
  </si>
  <si>
    <t xml:space="preserve">            Verification</t>
  </si>
  <si>
    <t>Financial and Accounting Data</t>
  </si>
  <si>
    <t>200  Comparative Balance Sheet</t>
  </si>
  <si>
    <t>12-15</t>
  </si>
  <si>
    <t>201  Notes to Balance Sheet</t>
  </si>
  <si>
    <t xml:space="preserve">    of materials affected and the various classes of accounts (operating expenses, clearing accounts, plant accounts, etc.) debited or credited.</t>
  </si>
  <si>
    <t xml:space="preserve">    of utility plant at the beginning of  the year.  All other work orders may be grouped by nature of project.</t>
  </si>
  <si>
    <t>Other Accounts</t>
  </si>
  <si>
    <t>Number at Year End</t>
  </si>
  <si>
    <r>
      <t>“Straight-Line Remaining Life Method”,</t>
    </r>
    <r>
      <rPr>
        <sz val="12"/>
        <rFont val="Times New Roman"/>
        <family val="1"/>
      </rPr>
      <t xml:space="preserve"> as applied to depreciation accounting, means the </t>
    </r>
  </si>
  <si>
    <t>Maintenance Expenses</t>
  </si>
  <si>
    <t>Depreciation Expenses</t>
  </si>
  <si>
    <t>Amort. &amp; Depletion of Prod. Natural Gas Land &amp; Rights</t>
  </si>
  <si>
    <t>Amort. Of Underground Storage Land &amp; Land Rights</t>
  </si>
  <si>
    <t>Amort. Of Other Limited-Term Gas Plant</t>
  </si>
  <si>
    <t>Amortization of Other Gas Plant</t>
  </si>
  <si>
    <t>Amortization of Gas Plant Acquisition Adjustments</t>
  </si>
  <si>
    <t>Amort. Of Prop. Losses, Unrec. Plant &amp; Reg. Study C.</t>
  </si>
  <si>
    <t>Amortization of Conversion Expense</t>
  </si>
  <si>
    <t>Regulatory Debits</t>
  </si>
  <si>
    <t>Regulatory Credits</t>
  </si>
  <si>
    <t>Taxes Other Than Income Taxes, Utility Opr. Income</t>
  </si>
  <si>
    <t>Income Taxes, Utility Operating Income</t>
  </si>
  <si>
    <t>Provision for Deferred Income Taxes, Ut. Opr. Income</t>
  </si>
  <si>
    <t>Prov. For Def. Income Taxes-Credit, Ut. Opr. Income</t>
  </si>
  <si>
    <t>Investment Tax Credit Adjustments, Ut. Operations</t>
  </si>
  <si>
    <t>Gains from Disposition of Utility Plant</t>
  </si>
  <si>
    <t>Losses from Disp. of Utility Plant</t>
  </si>
  <si>
    <t xml:space="preserve">   Total Utility Operating Expenses</t>
  </si>
  <si>
    <t>OTHER OPERATING INCOME</t>
  </si>
  <si>
    <t>Revenues from Gas Plant Leased to Others</t>
  </si>
  <si>
    <t>Expenses of Gas Plant Leased to Others</t>
  </si>
  <si>
    <t>Other Utility Operating Income</t>
  </si>
  <si>
    <t xml:space="preserve">   Total Other Operating Income</t>
  </si>
  <si>
    <t>OTHER INCOME</t>
  </si>
  <si>
    <t>Rev. from Merchandising, Jobbing and Contract Work</t>
  </si>
  <si>
    <t>Costs and Exp. of Merchandising Jobbing &amp; Contract Wk</t>
  </si>
  <si>
    <t>Revenue from Non-Utility Operations</t>
  </si>
  <si>
    <t>Non Operating Rental Income</t>
  </si>
  <si>
    <t>Equity in Earnings of Subsidiary Companies</t>
  </si>
  <si>
    <t>Interest &amp; Dividend Income</t>
  </si>
  <si>
    <t>Allowance for Other Funds Used During Construction</t>
  </si>
  <si>
    <t>Miscellaneous Non Operating Income</t>
  </si>
  <si>
    <t>Gain on Disposition of Property, Total Other Income</t>
  </si>
  <si>
    <t xml:space="preserve">   Total Other Income</t>
  </si>
  <si>
    <t>OTHER INCOME DEDUCTIONS</t>
  </si>
  <si>
    <t>Loss on Disposition of Property</t>
  </si>
  <si>
    <t>Miscellaneous Amortization</t>
  </si>
  <si>
    <t>Donations</t>
  </si>
  <si>
    <t>Life Insurance</t>
  </si>
  <si>
    <t>Penalties</t>
  </si>
  <si>
    <t xml:space="preserve">                                                                                                                        (By the president or other chief officer of the respondent)                                                           </t>
  </si>
  <si>
    <t xml:space="preserve">                                                                                                as:</t>
  </si>
  <si>
    <t>County of ________________________________________</t>
  </si>
  <si>
    <t xml:space="preserve">                                (Name of affiant)                                                                                                                     (Official title of affiant)</t>
  </si>
  <si>
    <t>of________________________________________________________________</t>
  </si>
  <si>
    <t xml:space="preserve">                                     (Exact legal title or name of the respondent)</t>
  </si>
  <si>
    <t>that he has carefully examined the foregoing report; that he believes that all statements of fact contained in the said report are true, and that the said report is a correct and complete statement of the business and affairs of the</t>
  </si>
  <si>
    <t>above named respondent during the period of time from and including______________________________________________________, to and including_____________________________________________________</t>
  </si>
  <si>
    <t xml:space="preserve">                                                                      _________________________________________________________________              </t>
  </si>
  <si>
    <t xml:space="preserve">   Subscribed and sworn to before me, a _______________________________________________________________________</t>
  </si>
  <si>
    <t xml:space="preserve">                 (Signature of affiant)</t>
  </si>
  <si>
    <t>in and for the State and County above-named, this____________ day of __________________________________________</t>
  </si>
  <si>
    <t>Rights of Way</t>
  </si>
  <si>
    <t>Other Land and Land Rights</t>
  </si>
  <si>
    <t>Field Compressor Station Structures</t>
  </si>
  <si>
    <t>Field Measuring &amp; Regulating Station Structures</t>
  </si>
  <si>
    <t>Other Structures</t>
  </si>
  <si>
    <t>Producing Gas Wells-Well Construction</t>
  </si>
  <si>
    <t>Producing Gas Wells-Well Equipment</t>
  </si>
  <si>
    <t>Field Lines</t>
  </si>
  <si>
    <t>Field Compressor Station Equipment</t>
  </si>
  <si>
    <t>Field Measuring &amp; Regulating Station Equipment</t>
  </si>
  <si>
    <t>Drilling &amp; Cleaning Equipment</t>
  </si>
  <si>
    <t>Unsuccessful Exploration &amp; Development Costs</t>
  </si>
  <si>
    <t xml:space="preserve">   Total Natural Gas Production &amp; Gathering Plant</t>
  </si>
  <si>
    <t>PRODUCTS EXTRACTION PLANT</t>
  </si>
  <si>
    <t>Extraction &amp; Refining Equipment</t>
  </si>
  <si>
    <t>Pipe Lines</t>
  </si>
  <si>
    <t>Extracted Product Storage Equipment</t>
  </si>
  <si>
    <t>Compressor Equipment</t>
  </si>
  <si>
    <t>accounts if used), and credited to the accumulated depreciation account through equal annual</t>
  </si>
  <si>
    <t>changes during its service life.  "Remaining Life" implies that estimates of the future life and</t>
  </si>
  <si>
    <t>salvage shall be reexamined periodically and that depreciation rates will be corrected to reflect</t>
  </si>
  <si>
    <t>any changes in these estimates.</t>
  </si>
  <si>
    <t>Total Underground Storage Expenses</t>
  </si>
  <si>
    <t>Total Customer Account Operations Expenses</t>
  </si>
  <si>
    <t>Total Cust. Service &amp; Inform. Operations Expenses</t>
  </si>
  <si>
    <t>Total Operation Sales Expenses</t>
  </si>
  <si>
    <t xml:space="preserve">        available nearest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</si>
  <si>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</si>
  <si>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2. Attach hereto a certified copy of every effective voting trust established and a certified copy of every other agreement (trustee or otherwise) under which voting securities are held for beneficial owners.  If any </t>
  </si>
  <si>
    <t xml:space="preserve">         such agreement has been filed with a previous report, reference to the earlier report will be sufficient provided changes or modification since filing are shown.</t>
  </si>
  <si>
    <t>Nonvoting Securities</t>
  </si>
  <si>
    <t>(see instruction 2)</t>
  </si>
  <si>
    <t>Principal, Par Value,</t>
  </si>
  <si>
    <t>Total</t>
  </si>
  <si>
    <t>Common</t>
  </si>
  <si>
    <t>Preferred</t>
  </si>
  <si>
    <t>or Stated Value</t>
  </si>
  <si>
    <t>Line</t>
  </si>
  <si>
    <t>Last Name</t>
  </si>
  <si>
    <t>First Name</t>
  </si>
  <si>
    <t>Street Address</t>
  </si>
  <si>
    <t>City</t>
  </si>
  <si>
    <t>State</t>
  </si>
  <si>
    <t>Zip</t>
  </si>
  <si>
    <t>Votes</t>
  </si>
  <si>
    <t>Stock</t>
  </si>
  <si>
    <t>Other</t>
  </si>
  <si>
    <t>(Specify issue-omit cents)</t>
  </si>
  <si>
    <t>No.</t>
  </si>
  <si>
    <t>(c)</t>
  </si>
  <si>
    <t>(d)</t>
  </si>
  <si>
    <t>(e)</t>
  </si>
  <si>
    <t>(f)</t>
  </si>
  <si>
    <t>(g)</t>
  </si>
  <si>
    <t>(h)</t>
  </si>
  <si>
    <t>(i)</t>
  </si>
  <si>
    <t>(j)</t>
  </si>
  <si>
    <t>(k)</t>
  </si>
  <si>
    <t>Total votes of all voting securities</t>
  </si>
  <si>
    <t>Total number of security holders</t>
  </si>
  <si>
    <t>Total votes of security holders listed below</t>
  </si>
  <si>
    <t>102. COMPANIES CONTROLLED BY RESPONDENT</t>
  </si>
  <si>
    <t xml:space="preserve">1. Show below  the names of all corporations, business trusts, and similar organizations, controlled directly or indirectly by respondent at any time during the year. </t>
  </si>
  <si>
    <t xml:space="preserve">    If control ceased prior to end of the year, give particulars in a footnote.</t>
  </si>
  <si>
    <t>SUPP_OPR_EX_PUR_GAS</t>
  </si>
  <si>
    <t>SUPP_MAINT_EX_PUR_GAS_EXP</t>
  </si>
  <si>
    <t>GAS_UTILITY_OPR</t>
  </si>
  <si>
    <t>OTR_GAS_SUPP_EXP</t>
  </si>
  <si>
    <t>UNDERGRD_STOR_EXP</t>
  </si>
  <si>
    <t>NAT_GAS_MAINT_EXP</t>
  </si>
  <si>
    <t>TRANS_EXP_OPR</t>
  </si>
  <si>
    <t>TRANS_EXP_MAINT</t>
  </si>
  <si>
    <t>DISTR_EXP_OPR</t>
  </si>
  <si>
    <t>DISTR_EXP_MAINT</t>
  </si>
  <si>
    <t>CUST_ACCTS_EXP</t>
  </si>
  <si>
    <t>CUST_SVE_INFO_EXP</t>
  </si>
  <si>
    <t>SALES_EXP</t>
  </si>
  <si>
    <t>ADM_GENL_EXP_OPR</t>
  </si>
  <si>
    <t>ADM_GENL_EXP_MAINT</t>
  </si>
  <si>
    <t>TRANSPORTATION</t>
  </si>
  <si>
    <t>PLAT_MTLS_OPR_SUPP</t>
  </si>
  <si>
    <t>Project No. 3</t>
  </si>
  <si>
    <t>Project No. 4</t>
  </si>
  <si>
    <t>Amount</t>
  </si>
  <si>
    <t>Totals</t>
  </si>
  <si>
    <t>Book Plant - Net</t>
  </si>
  <si>
    <t>PUC Difference (Ratemaking)</t>
  </si>
  <si>
    <t>Less Contributions (Net)</t>
  </si>
  <si>
    <t>Net Utility Plant Acquired</t>
  </si>
  <si>
    <t>Purchase Price</t>
  </si>
  <si>
    <t>Acquisition Adjustment</t>
  </si>
  <si>
    <t xml:space="preserve">              (Company Name)</t>
  </si>
  <si>
    <t xml:space="preserve"> 208.  CONSTRUCTION WORK IN PROGRESS - Account No. 107</t>
  </si>
  <si>
    <t>Estimate</t>
  </si>
  <si>
    <t>Projected</t>
  </si>
  <si>
    <t>Description of Work</t>
  </si>
  <si>
    <t>Total Cost of</t>
  </si>
  <si>
    <t>In-Service</t>
  </si>
  <si>
    <t>End of Year</t>
  </si>
  <si>
    <t>Date</t>
  </si>
  <si>
    <t>TOTALS</t>
  </si>
  <si>
    <t>210. INVESTMENTS (Accounts 123 - 123.1 - 124 - 136)</t>
  </si>
  <si>
    <t xml:space="preserve">  l. Report below investments in Accounts 123, Investments in Associated Companies 123.1, Investments in Subsidiary Companies, 124,</t>
  </si>
  <si>
    <t xml:space="preserve">      Other Investments and 136, Temporary Cash Investments.</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</si>
  <si>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</si>
  <si>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</si>
  <si>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</si>
  <si>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</si>
  <si>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</si>
  <si>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t xml:space="preserve">      giving date of issuance, maturity date, and specifying whether note is a renewal.  Designate any advances due from officers, directors, stockholders, or employees.</t>
  </si>
  <si>
    <r>
      <t xml:space="preserve">  </t>
    </r>
    <r>
      <rPr>
        <b/>
        <sz val="12"/>
        <color indexed="8"/>
        <rFont val="Times New Roman"/>
        <family val="1"/>
      </rPr>
      <t xml:space="preserve"> TOTAL ASSETS &amp; TOTAL DEBITS</t>
    </r>
  </si>
  <si>
    <t xml:space="preserve">     ASSETS AND OTHER DEBITS</t>
  </si>
  <si>
    <t>Gain on Resale or Cancellation of Reacquired</t>
  </si>
  <si>
    <t xml:space="preserve">  2. Furnish particulars as to any contingent assets or liabilities existing at end of year.  Minor items may be grouped by classes.  For any dividends in arrears at the </t>
  </si>
  <si>
    <t xml:space="preserve">   Total Plant</t>
  </si>
  <si>
    <t>AND ACCOUNTS PAYABLE TO ASSOCIATED COMPANIES (ACCOUNT 234)</t>
  </si>
  <si>
    <t xml:space="preserve">      213. ACCOUNTS RECEIVABLE FROM ASSOCIATED COMPANIES (ACCOUNT 146) </t>
  </si>
  <si>
    <t>1. Furnish below the particulars called for concerning Account Receivables and Payables from Associated Companies.</t>
  </si>
  <si>
    <t>Meter and House Regulator Expenses</t>
  </si>
  <si>
    <t>Customer Installations Expenses</t>
  </si>
  <si>
    <t>Gas Used for Other Utility Operations-Credit</t>
  </si>
  <si>
    <t>Other Gas Supply Expenses</t>
  </si>
  <si>
    <t>Natural Gas Storage, Terminating &amp; Processing Exp.</t>
  </si>
  <si>
    <t>Underground Storage Expenses</t>
  </si>
  <si>
    <t>Maps and Records</t>
  </si>
  <si>
    <t>Wells Expenses</t>
  </si>
  <si>
    <t>Lines Expenses</t>
  </si>
  <si>
    <t>Compressor Station Expenses</t>
  </si>
  <si>
    <t>Compressor Station Fuel and Power</t>
  </si>
  <si>
    <t>Measuring and Regulating Station Expenses</t>
  </si>
  <si>
    <t>Exploration and Development</t>
  </si>
  <si>
    <t>Gas Losses</t>
  </si>
  <si>
    <t>Storage Well Royalties</t>
  </si>
  <si>
    <t>Maintenance of Reservoirs and Wells</t>
  </si>
  <si>
    <t>Miscellaneous Sales Expenses</t>
  </si>
  <si>
    <t>ADMINISTRATIVE AND GENERAL EXPENSES</t>
  </si>
  <si>
    <t>Administrative and General Salaries</t>
  </si>
  <si>
    <t>Office Supplies and Expenses</t>
  </si>
  <si>
    <t>Administrative Expenses Transferred-Credit</t>
  </si>
  <si>
    <t>Outside Service Employed</t>
  </si>
  <si>
    <t>Property Insurance</t>
  </si>
  <si>
    <t>Injuries and Damages</t>
  </si>
  <si>
    <t xml:space="preserve">Employee Pensions and Benefits </t>
  </si>
  <si>
    <t>Franchise Requirements</t>
  </si>
  <si>
    <t>Regulatory Commission Expenses</t>
  </si>
  <si>
    <t>General Advertising Expenses</t>
  </si>
  <si>
    <t>Miscellaneous General Expenses</t>
  </si>
  <si>
    <t>Maintenance of General Plant</t>
  </si>
  <si>
    <t>408. TAXES OTHER THAN INCOME TAXES, UTILITY OPERATING INCOME (Account 408.1)</t>
  </si>
  <si>
    <t>This schedule shall include a breakdown of the various tax expenses that constitute the ending balance in Account No. 408.1-Taxes Other Than Income Taxes Utility</t>
  </si>
  <si>
    <t>Operating Income.  The information should also reflect related entries to Account No. 165-Prepayments; and Account No. 236-Taxes Accrued.</t>
  </si>
  <si>
    <t>Account 408.1</t>
  </si>
  <si>
    <t>Account 165</t>
  </si>
  <si>
    <t>Account  236</t>
  </si>
  <si>
    <t>Taxes Other</t>
  </si>
  <si>
    <t>Type of Tax</t>
  </si>
  <si>
    <t>Taxes Accrued</t>
  </si>
  <si>
    <t>Than Income</t>
  </si>
  <si>
    <t>Social Security</t>
  </si>
  <si>
    <t>Federal Unemployment</t>
  </si>
  <si>
    <t>Pennsylvania Unemployment</t>
  </si>
  <si>
    <t>Utility Regulatory Assessment</t>
  </si>
  <si>
    <t>Local Property Taxes</t>
  </si>
  <si>
    <t>Public Utility Reality Tax</t>
  </si>
  <si>
    <t>State Capital Stock Tax</t>
  </si>
  <si>
    <t>Other Taxes (specify)</t>
  </si>
  <si>
    <t>409.  INCOME TAXES, UTILITY OPERATING INCOME (Account 409.1)</t>
  </si>
  <si>
    <t xml:space="preserve">This schedule shall include a breakdown of the various tax expenses that constitute the ending balance in Account No. 409.1-Income Taxes, Ut. Operating Income. </t>
  </si>
  <si>
    <t xml:space="preserve">Utility Operating Income. </t>
  </si>
  <si>
    <t>Account 190</t>
  </si>
  <si>
    <t>Account 409.1</t>
  </si>
  <si>
    <t>Accumulated Def.</t>
  </si>
  <si>
    <t xml:space="preserve">Income Taxes </t>
  </si>
  <si>
    <t>Income Taxes</t>
  </si>
  <si>
    <t>Accrued Taxes</t>
  </si>
  <si>
    <t>Opr Income</t>
  </si>
  <si>
    <t>Federal Income Taxes</t>
  </si>
  <si>
    <t>State Income Taxes</t>
  </si>
  <si>
    <t>Local Income Taxes</t>
  </si>
  <si>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</si>
  <si>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</si>
  <si>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</si>
  <si>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r>
      <t>“Book Cost”</t>
    </r>
    <r>
      <rPr>
        <sz val="12"/>
        <rFont val="Times New Roman"/>
        <family val="1"/>
      </rPr>
      <t xml:space="preserve"> means the amount at which property is recorded in the applicable account without </t>
    </r>
  </si>
  <si>
    <t>deduction of related provisions for accrued depreciation, amortization, or for other purposes.</t>
  </si>
  <si>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</si>
  <si>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</si>
  <si>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</si>
  <si>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</si>
  <si>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such power is established through a majority or minority ownership or voting of securities, common </t>
  </si>
  <si>
    <t>The quantities reported should be those shown by the bills rendered by the vendor.  Indicate MCF, CCF or Therms</t>
  </si>
  <si>
    <t xml:space="preserve">Report separately non-interruptible and interruptible purchases from the same company.  Designate purchases from affiliated interest by an asterisk following the name in column (d). </t>
  </si>
  <si>
    <t>B.T.U.</t>
  </si>
  <si>
    <t>MCF</t>
  </si>
  <si>
    <t>Cost</t>
  </si>
  <si>
    <t>Per</t>
  </si>
  <si>
    <t>CCF</t>
  </si>
  <si>
    <t>Commodity</t>
  </si>
  <si>
    <t xml:space="preserve">Other </t>
  </si>
  <si>
    <t>Purchased From</t>
  </si>
  <si>
    <t>Point of Delivery</t>
  </si>
  <si>
    <t>Cu. Ft.</t>
  </si>
  <si>
    <t>or Therms</t>
  </si>
  <si>
    <t>Charges</t>
  </si>
  <si>
    <t>Unit</t>
  </si>
  <si>
    <t xml:space="preserve">  Totals</t>
  </si>
  <si>
    <t>501. SALES FOR RESALE</t>
  </si>
  <si>
    <t>Report below the information called for concerning gas sold during year to other gas utilities or to public authorities for resale.</t>
  </si>
  <si>
    <t>1.  Give below the particulars indicated of the long-term debt at end of year represented by unmatured obligations issued or assumed by the respondent, exclusive of advances from affiliated companies.</t>
  </si>
  <si>
    <t>2.  Group entries according to accounts and show the total for each account.</t>
  </si>
  <si>
    <t>3.  For obligations assumed by the respondent show in column (a) the name of the issuing company and the class and series of such obligations.</t>
  </si>
  <si>
    <t>4.  For Receivers' Certificates show the name of the court and date of court order under which such certificates were issued.</t>
  </si>
  <si>
    <t>5.  If respondent has pledged any of its long-term debt securities give particulars in a footnote, including name of the pledge name of the pledge and purpose of pledge.</t>
  </si>
  <si>
    <t>6.  If interest expense was incurred during the year on any obligations retired or reacquired before end of year include such interest expense in column (g).</t>
  </si>
  <si>
    <t>7.  If interest was matured but unpaid on any obligation, state in a footnote the class and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</si>
  <si>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</si>
  <si>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</si>
  <si>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</si>
  <si>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</si>
  <si>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</si>
  <si>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</si>
  <si>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</si>
  <si>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</si>
  <si>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Obligations</t>
  </si>
  <si>
    <t>Authorized</t>
  </si>
  <si>
    <t>Sheet</t>
  </si>
  <si>
    <t>Lg.-Term Debt</t>
  </si>
  <si>
    <t>Other Funds</t>
  </si>
  <si>
    <t>*Total amount outstanding without reduction for amount held by respondent.</t>
  </si>
  <si>
    <t xml:space="preserve"> 400. INCOME STATEMENT</t>
  </si>
  <si>
    <t>REVENUES AND EXPENSES</t>
  </si>
  <si>
    <t xml:space="preserve">End of </t>
  </si>
  <si>
    <t>Previous Year</t>
  </si>
  <si>
    <t>Current Year</t>
  </si>
  <si>
    <t>Residential Sales</t>
  </si>
  <si>
    <t>Commercial and Industrial Sales</t>
  </si>
  <si>
    <t>Other Sales to Public Authorities</t>
  </si>
  <si>
    <t>Sales for Resale</t>
  </si>
  <si>
    <t>Accum. Deferred Income Taxes-Other Property</t>
  </si>
  <si>
    <t xml:space="preserve">Accum. Deferred Income Taxes-Other </t>
  </si>
  <si>
    <t xml:space="preserve">     TOTAL DEFERRED CREDITS</t>
  </si>
  <si>
    <t xml:space="preserve">          TOTAL LIABILITIES &amp; OTHER CREDITS</t>
  </si>
  <si>
    <r>
      <t xml:space="preserve">                                                                           </t>
    </r>
    <r>
      <rPr>
        <b/>
        <sz val="12"/>
        <color indexed="8"/>
        <rFont val="Times New Roman"/>
        <family val="1"/>
      </rPr>
      <t>201. NOTES TO BALANCE SHEET</t>
    </r>
  </si>
  <si>
    <t xml:space="preserve">  l. The space below is provided for important notes regarding the balance sheet or any account thereof.,</t>
  </si>
  <si>
    <t xml:space="preserve">      end of the year on cumulative preferred stock, state the date of the last dividend, the arrearage per share, and the total amount of the arrearage.</t>
  </si>
  <si>
    <t xml:space="preserve"> 3. For Other Plant Adjustments, Account 116, explain the origin of such amount, debits and credits during the year and plan of disposition contemplated, giving</t>
  </si>
  <si>
    <t xml:space="preserve">     references to Commission orders or to other authorizations repeating classification of amounts as plant adjustments and requirements as to disposition thereof.</t>
  </si>
  <si>
    <t>SALES OF GAS</t>
  </si>
  <si>
    <t xml:space="preserve">   Sub Total Sales of Gas</t>
  </si>
  <si>
    <t>REVENUES FROM TRANSPORTATION OF GAS OF OTHERS</t>
  </si>
  <si>
    <t>Through Gathering Facilities</t>
  </si>
  <si>
    <t>Through Transmission Facilities</t>
  </si>
  <si>
    <t>Through Distribution Facilities</t>
  </si>
  <si>
    <t xml:space="preserve">     Sub Total Transportation Revenue</t>
  </si>
  <si>
    <r>
      <t xml:space="preserve">TOTAL SALES AND TRANSPORTATION REVENUE </t>
    </r>
    <r>
      <rPr>
        <b/>
        <vertAlign val="superscript"/>
        <sz val="12"/>
        <color indexed="8"/>
        <rFont val="Times New Roman"/>
        <family val="1"/>
      </rPr>
      <t>1</t>
    </r>
  </si>
  <si>
    <t>OTHER OPERATING REVENUES</t>
  </si>
  <si>
    <t>Interdepartmental Sales</t>
  </si>
  <si>
    <t xml:space="preserve">     Sub Total Other Operating Revenues</t>
  </si>
  <si>
    <t>TOTAL REVENUES</t>
  </si>
  <si>
    <t>*This sheet is for PUC use only.</t>
  </si>
  <si>
    <t>ra-PUCFinancial@pa.gov</t>
  </si>
  <si>
    <t>Pennsylvania Public Utility Commission,</t>
  </si>
  <si>
    <t>400 North Street, Harrisburg, Pennsylvania, 17120</t>
  </si>
  <si>
    <t>The completed original of this report, as well as an electronic</t>
  </si>
  <si>
    <t>(e-mail) Excel copy, shall be filed with the Commission by</t>
  </si>
  <si>
    <t>the 30th of April at the following addresses:</t>
  </si>
  <si>
    <t>YEAR ENDED DECEMBER 31, 2023</t>
  </si>
  <si>
    <t>Annual Report of:                                                                                                                 Year Ended December 31, 2023</t>
  </si>
  <si>
    <r>
      <rPr>
        <sz val="10"/>
        <color indexed="8"/>
        <rFont val="Calibri"/>
        <family val="2"/>
      </rPr>
      <t>¹</t>
    </r>
    <r>
      <rPr>
        <sz val="10"/>
        <color indexed="8"/>
        <rFont val="Times New Roman"/>
        <family val="1"/>
      </rPr>
      <t xml:space="preserve"> This line -- Total Sales and Transportation Revenue -- is to be entered in, and should match up with, the Calendar Year 2023 Gross Intrastate Operating Revenues on the 2023 Assessment Report (Form GAO-23).</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</si>
</sst>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quot;$&quot;#,##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78">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2"/>
    </font>
    <font>
      <sz val="12"/>
      <color indexed="8"/>
      <name val="Arial MT"/>
      <family val="0"/>
    </font>
    <font>
      <sz val="12"/>
      <color indexed="8"/>
      <name val="Times New Roman"/>
      <family val="1"/>
    </font>
    <font>
      <b/>
      <sz val="12"/>
      <color indexed="8"/>
      <name val="Times New Roman"/>
      <family val="1"/>
    </font>
    <font>
      <sz val="10"/>
      <name val="Courier"/>
      <family val="3"/>
    </font>
    <font>
      <sz val="10"/>
      <color indexed="63"/>
      <name val="MS Sans Serif"/>
      <family val="2"/>
    </font>
    <font>
      <sz val="12"/>
      <color indexed="63"/>
      <name val="Times New Roman"/>
      <family val="1"/>
    </font>
    <font>
      <sz val="10"/>
      <name val="Arial"/>
      <family val="2"/>
    </font>
    <font>
      <sz val="14"/>
      <color indexed="8"/>
      <name val="Times New Roman"/>
      <family val="1"/>
    </font>
    <font>
      <sz val="14"/>
      <name val="Times New Roman"/>
      <family val="1"/>
    </font>
    <font>
      <b/>
      <sz val="10"/>
      <name val="Arial"/>
      <family val="2"/>
    </font>
    <font>
      <sz val="8"/>
      <name val="Arial"/>
      <family val="2"/>
    </font>
    <font>
      <b/>
      <sz val="12"/>
      <name val="Arial"/>
      <family val="2"/>
    </font>
    <font>
      <sz val="7"/>
      <name val="Arial"/>
      <family val="2"/>
    </font>
    <font>
      <u val="single"/>
      <sz val="12"/>
      <name val="Times New Roman"/>
      <family val="1"/>
    </font>
    <font>
      <b/>
      <sz val="14"/>
      <name val="Times New Roman"/>
      <family val="1"/>
    </font>
    <font>
      <b/>
      <sz val="14"/>
      <color indexed="8"/>
      <name val="Times New Roman"/>
      <family val="1"/>
    </font>
    <font>
      <b/>
      <sz val="16"/>
      <name val="Times New Roman"/>
      <family val="1"/>
    </font>
    <font>
      <sz val="20"/>
      <name val="Times New Roman"/>
      <family val="1"/>
    </font>
    <font>
      <sz val="13"/>
      <name val="Times New Roman"/>
      <family val="1"/>
    </font>
    <font>
      <sz val="12"/>
      <name val="Arial"/>
      <family val="2"/>
    </font>
    <font>
      <sz val="10"/>
      <name val="Arial MT"/>
      <family val="0"/>
    </font>
    <font>
      <sz val="12"/>
      <name val="Arial MT"/>
      <family val="0"/>
    </font>
    <font>
      <b/>
      <sz val="12"/>
      <color indexed="8"/>
      <name val="Arial"/>
      <family val="2"/>
    </font>
    <font>
      <sz val="10"/>
      <name val="Times New Roman"/>
      <family val="1"/>
    </font>
    <font>
      <b/>
      <sz val="10"/>
      <name val="Arial MT"/>
      <family val="0"/>
    </font>
    <font>
      <sz val="13"/>
      <color indexed="63"/>
      <name val="Times New Roman"/>
      <family val="1"/>
    </font>
    <font>
      <u val="single"/>
      <sz val="14"/>
      <color indexed="8"/>
      <name val="Times New Roman"/>
      <family val="1"/>
    </font>
    <font>
      <b/>
      <u val="single"/>
      <sz val="10"/>
      <name val="Arial"/>
      <family val="2"/>
    </font>
    <font>
      <sz val="10"/>
      <color indexed="8"/>
      <name val="Times New Roman"/>
      <family val="1"/>
    </font>
    <font>
      <sz val="11"/>
      <color indexed="8"/>
      <name val="Times New Roman"/>
      <family val="1"/>
    </font>
    <font>
      <sz val="16"/>
      <color indexed="8"/>
      <name val="Times New Roman"/>
      <family val="1"/>
    </font>
    <font>
      <sz val="11"/>
      <name val="Times New Roman"/>
      <family val="1"/>
    </font>
    <font>
      <b/>
      <sz val="16"/>
      <color indexed="8"/>
      <name val="Times New Roman"/>
      <family val="1"/>
    </font>
    <font>
      <sz val="14"/>
      <color indexed="63"/>
      <name val="Times New Roman"/>
      <family val="1"/>
    </font>
    <font>
      <u val="single"/>
      <sz val="10"/>
      <color indexed="36"/>
      <name val="Arial"/>
      <family val="2"/>
    </font>
    <font>
      <u val="single"/>
      <sz val="10"/>
      <color indexed="12"/>
      <name val="Arial"/>
      <family val="2"/>
    </font>
    <font>
      <sz val="8"/>
      <name val="Times New Roman"/>
      <family val="1"/>
    </font>
    <font>
      <b/>
      <u val="single"/>
      <sz val="12"/>
      <color indexed="8"/>
      <name val="Times New Roman"/>
      <family val="1"/>
    </font>
    <font>
      <b/>
      <vertAlign val="superscrip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FFFF00"/>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color indexed="8"/>
      </right>
      <top>
        <color indexed="63"/>
      </top>
      <bottom style="medium"/>
    </border>
    <border>
      <left style="thin"/>
      <right style="thin"/>
      <top>
        <color indexed="63"/>
      </top>
      <bottom>
        <color indexed="63"/>
      </bottom>
    </border>
    <border>
      <left style="thin"/>
      <right style="thin"/>
      <top>
        <color indexed="63"/>
      </top>
      <bottom style="thin">
        <color indexed="8"/>
      </bottom>
    </border>
    <border>
      <left style="thin">
        <color indexed="8"/>
      </left>
      <right>
        <color indexed="63"/>
      </right>
      <top>
        <color indexed="63"/>
      </top>
      <bottom style="thin"/>
    </border>
    <border>
      <left style="thin"/>
      <right style="thin"/>
      <top style="thin"/>
      <bottom style="thin"/>
    </border>
    <border>
      <left style="thin"/>
      <right style="thin"/>
      <top>
        <color indexed="63"/>
      </top>
      <bottom style="medium"/>
    </border>
    <border>
      <left style="thin"/>
      <right style="thin"/>
      <top>
        <color indexed="63"/>
      </top>
      <bottom style="thin"/>
    </border>
    <border>
      <left style="thin"/>
      <right style="thin"/>
      <top>
        <color indexed="63"/>
      </top>
      <bottom style="double"/>
    </border>
    <border>
      <left>
        <color indexed="63"/>
      </left>
      <right style="thin"/>
      <top>
        <color indexed="63"/>
      </top>
      <bottom style="double"/>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right style="thin"/>
      <top style="thin">
        <color indexed="8"/>
      </top>
      <bottom style="thin">
        <color indexed="8"/>
      </bottom>
    </border>
    <border>
      <left style="thin">
        <color indexed="8"/>
      </left>
      <right style="thin"/>
      <top style="thin">
        <color indexed="8"/>
      </top>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style="thin">
        <color indexed="8"/>
      </top>
      <bottom style="thin"/>
    </border>
    <border>
      <left style="thin">
        <color indexed="8"/>
      </left>
      <right style="thin"/>
      <top style="thin">
        <color indexed="8"/>
      </top>
      <bottom style="thin"/>
    </border>
    <border>
      <left style="thin"/>
      <right style="thin"/>
      <top style="thin"/>
      <bottom style="thin">
        <color indexed="8"/>
      </bottom>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style="thin"/>
      <top style="thin"/>
      <bottom style="thin">
        <color indexed="8"/>
      </bottom>
    </border>
    <border>
      <left style="thin"/>
      <right style="thin">
        <color indexed="8"/>
      </right>
      <top>
        <color indexed="63"/>
      </top>
      <bottom style="thin"/>
    </border>
    <border>
      <left style="thin"/>
      <right>
        <color indexed="63"/>
      </right>
      <top style="thin"/>
      <bottom style="thin">
        <color indexed="8"/>
      </bottom>
    </border>
    <border>
      <left style="thin">
        <color indexed="8"/>
      </left>
      <right style="thin">
        <color indexed="8"/>
      </right>
      <top>
        <color indexed="63"/>
      </top>
      <bottom style="thin"/>
    </border>
    <border>
      <left style="thin"/>
      <right style="thin">
        <color indexed="8"/>
      </right>
      <top style="thin">
        <color indexed="8"/>
      </top>
      <bottom style="thin"/>
    </border>
    <border>
      <left>
        <color indexed="63"/>
      </left>
      <right style="thin"/>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style="thin">
        <color indexed="8"/>
      </bottom>
    </border>
    <border>
      <left style="thin"/>
      <right style="thin"/>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ck"/>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ck"/>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uble"/>
      <top>
        <color indexed="63"/>
      </top>
      <bottom>
        <color indexed="63"/>
      </bottom>
    </border>
    <border>
      <left>
        <color indexed="63"/>
      </left>
      <right style="double"/>
      <top>
        <color indexed="63"/>
      </top>
      <bottom style="medium"/>
    </border>
    <border>
      <left style="thin"/>
      <right style="double"/>
      <top>
        <color indexed="63"/>
      </top>
      <bottom style="medium"/>
    </border>
    <border>
      <left style="thin"/>
      <right style="double"/>
      <top>
        <color indexed="63"/>
      </top>
      <bottom style="thin"/>
    </border>
    <border>
      <left style="thin"/>
      <right>
        <color indexed="63"/>
      </right>
      <top style="thin">
        <color indexed="8"/>
      </top>
      <bottom style="thin">
        <color indexed="8"/>
      </bottom>
    </border>
    <border>
      <left style="thin"/>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top>
        <color indexed="63"/>
      </top>
      <bottom style="thin"/>
    </border>
    <border>
      <left>
        <color indexed="63"/>
      </left>
      <right style="thin"/>
      <top style="thin">
        <color indexed="8"/>
      </top>
      <bottom style="thin"/>
    </border>
    <border>
      <left style="thin">
        <color indexed="8"/>
      </left>
      <right style="thin"/>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color indexed="8"/>
      </right>
      <top style="thin"/>
      <bottom style="thin"/>
    </border>
    <border>
      <left>
        <color indexed="63"/>
      </left>
      <right>
        <color indexed="63"/>
      </right>
      <top style="thin"/>
      <bottom style="thin">
        <color indexed="8"/>
      </bottom>
    </border>
    <border>
      <left style="thin">
        <color indexed="8"/>
      </left>
      <right>
        <color indexed="63"/>
      </right>
      <top style="medium">
        <color indexed="8"/>
      </top>
      <bottom style="mediu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thin"/>
      <bottom style="thin">
        <color indexed="8"/>
      </bottom>
    </border>
    <border>
      <left style="thin"/>
      <right style="thin"/>
      <top style="thin"/>
      <bottom style="medium"/>
    </border>
    <border>
      <left>
        <color indexed="63"/>
      </left>
      <right style="thin"/>
      <top style="medium"/>
      <bottom>
        <color indexed="63"/>
      </bottom>
    </border>
    <border>
      <left/>
      <right style="thin">
        <color indexed="8"/>
      </right>
      <top/>
      <bottom style="thin"/>
    </border>
    <border>
      <left/>
      <right style="thin">
        <color indexed="8"/>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39"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 fillId="30" borderId="0">
      <alignment/>
      <protection/>
    </xf>
    <xf numFmtId="0" fontId="71" fillId="31" borderId="1" applyNumberFormat="0" applyAlignment="0" applyProtection="0"/>
    <xf numFmtId="0" fontId="72" fillId="0" borderId="6" applyNumberFormat="0" applyFill="0" applyAlignment="0" applyProtection="0"/>
    <xf numFmtId="0" fontId="73"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26" fillId="0" borderId="0">
      <alignment/>
      <protection/>
    </xf>
    <xf numFmtId="0" fontId="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9"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0" fontId="0" fillId="33"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166" fontId="5" fillId="0" borderId="0">
      <alignment/>
      <protection/>
    </xf>
    <xf numFmtId="0" fontId="77" fillId="0" borderId="0" applyNumberFormat="0" applyFill="0" applyBorder="0" applyAlignment="0" applyProtection="0"/>
  </cellStyleXfs>
  <cellXfs count="1234">
    <xf numFmtId="0" fontId="0" fillId="0" borderId="0" xfId="0" applyAlignment="1">
      <alignment/>
    </xf>
    <xf numFmtId="0" fontId="6" fillId="0" borderId="10" xfId="63" applyFont="1" applyBorder="1">
      <alignment/>
      <protection/>
    </xf>
    <xf numFmtId="0" fontId="6" fillId="0" borderId="0" xfId="63" applyFont="1">
      <alignment/>
      <protection/>
    </xf>
    <xf numFmtId="0" fontId="0" fillId="0" borderId="0" xfId="0" applyFont="1" applyAlignment="1">
      <alignment/>
    </xf>
    <xf numFmtId="0" fontId="6" fillId="0" borderId="0" xfId="63" applyFont="1" applyAlignment="1">
      <alignment horizontal="center"/>
      <protection/>
    </xf>
    <xf numFmtId="175" fontId="6" fillId="0" borderId="11" xfId="63" applyNumberFormat="1" applyFont="1" applyBorder="1">
      <alignment/>
      <protection/>
    </xf>
    <xf numFmtId="0" fontId="6" fillId="0" borderId="11" xfId="63" applyFont="1" applyBorder="1" applyAlignment="1">
      <alignment horizontal="center"/>
      <protection/>
    </xf>
    <xf numFmtId="0" fontId="6" fillId="0" borderId="12" xfId="63" applyFont="1" applyBorder="1">
      <alignment/>
      <protection/>
    </xf>
    <xf numFmtId="0" fontId="6" fillId="0" borderId="0" xfId="63" applyFont="1" applyAlignment="1">
      <alignment horizontal="centerContinuous"/>
      <protection/>
    </xf>
    <xf numFmtId="0" fontId="6" fillId="0" borderId="12" xfId="63" applyFont="1" applyBorder="1" applyAlignment="1">
      <alignment horizontal="center"/>
      <protection/>
    </xf>
    <xf numFmtId="0" fontId="6" fillId="0" borderId="13" xfId="63" applyFont="1" applyBorder="1" applyAlignment="1">
      <alignment horizontal="center"/>
      <protection/>
    </xf>
    <xf numFmtId="0" fontId="6" fillId="0" borderId="14" xfId="63" applyFont="1" applyBorder="1" applyAlignment="1">
      <alignment horizontal="center"/>
      <protection/>
    </xf>
    <xf numFmtId="0" fontId="6" fillId="0" borderId="15" xfId="63" applyFont="1" applyBorder="1" applyAlignment="1">
      <alignment horizontal="center"/>
      <protection/>
    </xf>
    <xf numFmtId="0" fontId="6" fillId="0" borderId="16" xfId="63" applyFont="1" applyBorder="1" applyAlignment="1">
      <alignment horizontal="center"/>
      <protection/>
    </xf>
    <xf numFmtId="175" fontId="6" fillId="0" borderId="15" xfId="63" applyNumberFormat="1" applyFont="1" applyBorder="1" applyAlignment="1">
      <alignment horizontal="center"/>
      <protection/>
    </xf>
    <xf numFmtId="0" fontId="6" fillId="0" borderId="15" xfId="63" applyFont="1" applyBorder="1" applyAlignment="1">
      <alignment horizontal="left"/>
      <protection/>
    </xf>
    <xf numFmtId="0" fontId="6" fillId="0" borderId="15" xfId="63" applyFont="1" applyBorder="1" applyAlignment="1" quotePrefix="1">
      <alignment horizontal="left"/>
      <protection/>
    </xf>
    <xf numFmtId="0" fontId="6" fillId="0" borderId="16" xfId="63" applyFont="1" applyBorder="1">
      <alignment/>
      <protection/>
    </xf>
    <xf numFmtId="39" fontId="6" fillId="0" borderId="16" xfId="63" applyNumberFormat="1" applyFont="1" applyBorder="1">
      <alignment/>
      <protection/>
    </xf>
    <xf numFmtId="175" fontId="6" fillId="0" borderId="15" xfId="63" applyNumberFormat="1" applyFont="1" applyBorder="1">
      <alignment/>
      <protection/>
    </xf>
    <xf numFmtId="0" fontId="6" fillId="0" borderId="15" xfId="63" applyFont="1" applyBorder="1">
      <alignment/>
      <protection/>
    </xf>
    <xf numFmtId="164" fontId="6" fillId="0" borderId="15" xfId="63" applyNumberFormat="1" applyFont="1" applyBorder="1" applyAlignment="1">
      <alignment horizontal="left"/>
      <protection/>
    </xf>
    <xf numFmtId="175" fontId="6" fillId="0" borderId="11" xfId="63" applyNumberFormat="1" applyFont="1" applyBorder="1" applyAlignment="1">
      <alignment horizontal="centerContinuous"/>
      <protection/>
    </xf>
    <xf numFmtId="164" fontId="7" fillId="0" borderId="0" xfId="63" applyNumberFormat="1" applyFont="1" applyAlignment="1">
      <alignment horizontal="centerContinuous"/>
      <protection/>
    </xf>
    <xf numFmtId="0" fontId="6" fillId="0" borderId="17" xfId="63" applyFont="1" applyBorder="1" applyAlignment="1">
      <alignment horizontal="center"/>
      <protection/>
    </xf>
    <xf numFmtId="175" fontId="6" fillId="0" borderId="16" xfId="63" applyNumberFormat="1" applyFont="1" applyBorder="1">
      <alignment/>
      <protection/>
    </xf>
    <xf numFmtId="0" fontId="6" fillId="0" borderId="17" xfId="63" applyFont="1" applyBorder="1">
      <alignment/>
      <protection/>
    </xf>
    <xf numFmtId="0" fontId="6" fillId="0" borderId="15" xfId="63" applyFont="1" applyBorder="1" applyAlignment="1">
      <alignment horizontal="centerContinuous"/>
      <protection/>
    </xf>
    <xf numFmtId="0" fontId="6" fillId="0" borderId="17" xfId="63" applyFont="1" applyBorder="1" applyAlignment="1">
      <alignment horizontal="centerContinuous"/>
      <protection/>
    </xf>
    <xf numFmtId="0" fontId="6" fillId="0" borderId="16" xfId="63" applyFont="1" applyBorder="1" applyAlignment="1" quotePrefix="1">
      <alignment horizontal="center"/>
      <protection/>
    </xf>
    <xf numFmtId="0" fontId="6" fillId="0" borderId="17" xfId="63" applyFont="1" applyBorder="1" applyAlignment="1" quotePrefix="1">
      <alignment horizontal="left"/>
      <protection/>
    </xf>
    <xf numFmtId="0" fontId="7" fillId="0" borderId="17" xfId="63" applyFont="1" applyBorder="1" applyAlignment="1" quotePrefix="1">
      <alignment horizontal="left"/>
      <protection/>
    </xf>
    <xf numFmtId="0" fontId="6" fillId="0" borderId="17" xfId="63" applyFont="1" applyBorder="1" applyAlignment="1">
      <alignment horizontal="left"/>
      <protection/>
    </xf>
    <xf numFmtId="0" fontId="7" fillId="0" borderId="17" xfId="63" applyFont="1" applyBorder="1" applyAlignment="1">
      <alignment horizontal="left"/>
      <protection/>
    </xf>
    <xf numFmtId="175" fontId="6" fillId="0" borderId="0" xfId="63" applyNumberFormat="1" applyFont="1" applyBorder="1">
      <alignment/>
      <protection/>
    </xf>
    <xf numFmtId="39" fontId="6" fillId="0" borderId="18" xfId="63" applyNumberFormat="1" applyFont="1" applyBorder="1">
      <alignment/>
      <protection/>
    </xf>
    <xf numFmtId="175" fontId="6" fillId="0" borderId="0" xfId="63" applyNumberFormat="1" applyFont="1">
      <alignment/>
      <protection/>
    </xf>
    <xf numFmtId="2" fontId="6" fillId="0" borderId="16" xfId="63" applyNumberFormat="1" applyFont="1" applyBorder="1">
      <alignment/>
      <protection/>
    </xf>
    <xf numFmtId="0" fontId="6" fillId="0" borderId="0" xfId="63" applyFont="1" applyBorder="1">
      <alignment/>
      <protection/>
    </xf>
    <xf numFmtId="39" fontId="6" fillId="0" borderId="14" xfId="63" applyNumberFormat="1" applyFont="1" applyBorder="1">
      <alignment/>
      <protection/>
    </xf>
    <xf numFmtId="2" fontId="6" fillId="0" borderId="15" xfId="63" applyNumberFormat="1" applyFont="1" applyBorder="1">
      <alignment/>
      <protection/>
    </xf>
    <xf numFmtId="0" fontId="0" fillId="0" borderId="0" xfId="0" applyFont="1" applyAlignment="1">
      <alignment horizontal="center"/>
    </xf>
    <xf numFmtId="2" fontId="0" fillId="0" borderId="0" xfId="0" applyNumberFormat="1" applyFont="1" applyAlignment="1">
      <alignment/>
    </xf>
    <xf numFmtId="2" fontId="6" fillId="0" borderId="0" xfId="63" applyNumberFormat="1" applyFont="1">
      <alignment/>
      <protection/>
    </xf>
    <xf numFmtId="39" fontId="6" fillId="0" borderId="0" xfId="63" applyNumberFormat="1" applyFont="1">
      <alignment/>
      <protection/>
    </xf>
    <xf numFmtId="0" fontId="7" fillId="0" borderId="15" xfId="63" applyFont="1" applyBorder="1" applyAlignment="1">
      <alignment horizontal="left"/>
      <protection/>
    </xf>
    <xf numFmtId="0" fontId="7" fillId="0" borderId="15" xfId="63" applyFont="1" applyBorder="1" applyAlignment="1" quotePrefix="1">
      <alignment horizontal="left"/>
      <protection/>
    </xf>
    <xf numFmtId="0" fontId="7" fillId="0" borderId="0" xfId="63" applyFont="1" applyAlignment="1">
      <alignment horizontal="centerContinuous"/>
      <protection/>
    </xf>
    <xf numFmtId="0" fontId="7" fillId="0" borderId="0" xfId="63" applyFont="1" applyBorder="1" applyAlignment="1">
      <alignment horizontal="centerContinuous"/>
      <protection/>
    </xf>
    <xf numFmtId="175" fontId="6" fillId="0" borderId="0" xfId="63" applyNumberFormat="1" applyFont="1" applyBorder="1" applyAlignment="1">
      <alignment horizontal="centerContinuous"/>
      <protection/>
    </xf>
    <xf numFmtId="164" fontId="7" fillId="0" borderId="0" xfId="63" applyNumberFormat="1" applyFont="1" applyBorder="1" applyAlignment="1">
      <alignment horizontal="centerContinuous"/>
      <protection/>
    </xf>
    <xf numFmtId="175" fontId="6" fillId="0" borderId="15" xfId="63" applyNumberFormat="1" applyFont="1" applyBorder="1" applyAlignment="1">
      <alignment horizontal="centerContinuous"/>
      <protection/>
    </xf>
    <xf numFmtId="0" fontId="6" fillId="0" borderId="10" xfId="63" applyFont="1" applyBorder="1" applyAlignment="1">
      <alignment horizontal="left"/>
      <protection/>
    </xf>
    <xf numFmtId="1" fontId="6" fillId="0" borderId="10" xfId="63" applyNumberFormat="1" applyFont="1" applyBorder="1" applyProtection="1">
      <alignment/>
      <protection locked="0"/>
    </xf>
    <xf numFmtId="1" fontId="6" fillId="0" borderId="10" xfId="63" applyNumberFormat="1" applyFont="1" applyBorder="1" applyAlignment="1" applyProtection="1">
      <alignment horizontal="left"/>
      <protection locked="0"/>
    </xf>
    <xf numFmtId="1" fontId="6" fillId="0" borderId="0" xfId="63" applyNumberFormat="1" applyFont="1" applyAlignment="1" applyProtection="1">
      <alignment horizontal="centerContinuous"/>
      <protection locked="0"/>
    </xf>
    <xf numFmtId="1" fontId="6" fillId="0" borderId="17" xfId="63" applyNumberFormat="1" applyFont="1" applyBorder="1" applyAlignment="1" applyProtection="1">
      <alignment horizontal="centerContinuous"/>
      <protection locked="0"/>
    </xf>
    <xf numFmtId="1" fontId="6" fillId="0" borderId="11" xfId="63" applyNumberFormat="1" applyFont="1" applyBorder="1" applyAlignment="1" applyProtection="1">
      <alignment horizontal="center"/>
      <protection locked="0"/>
    </xf>
    <xf numFmtId="1" fontId="6" fillId="0" borderId="16" xfId="63" applyNumberFormat="1" applyFont="1" applyBorder="1" applyAlignment="1" applyProtection="1" quotePrefix="1">
      <alignment horizontal="center"/>
      <protection locked="0"/>
    </xf>
    <xf numFmtId="1" fontId="6" fillId="0" borderId="16" xfId="63" applyNumberFormat="1" applyFont="1" applyBorder="1" applyProtection="1">
      <alignment/>
      <protection locked="0"/>
    </xf>
    <xf numFmtId="1" fontId="6" fillId="30" borderId="19" xfId="63" applyNumberFormat="1" applyFont="1" applyFill="1" applyBorder="1" applyProtection="1">
      <alignment/>
      <protection locked="0"/>
    </xf>
    <xf numFmtId="1" fontId="6" fillId="0" borderId="0" xfId="63" applyNumberFormat="1" applyFont="1" applyProtection="1">
      <alignment/>
      <protection locked="0"/>
    </xf>
    <xf numFmtId="1" fontId="6" fillId="0" borderId="16" xfId="63" applyNumberFormat="1" applyFont="1" applyBorder="1" applyAlignment="1" applyProtection="1">
      <alignment horizontal="right"/>
      <protection locked="0"/>
    </xf>
    <xf numFmtId="1" fontId="6" fillId="30" borderId="19" xfId="63" applyNumberFormat="1" applyFont="1" applyFill="1" applyBorder="1" applyAlignment="1" applyProtection="1">
      <alignment horizontal="right"/>
      <protection locked="0"/>
    </xf>
    <xf numFmtId="1" fontId="6" fillId="30" borderId="19" xfId="63" applyNumberFormat="1" applyFont="1" applyFill="1" applyBorder="1" applyAlignment="1">
      <alignment horizontal="right"/>
      <protection/>
    </xf>
    <xf numFmtId="1" fontId="6" fillId="30" borderId="19" xfId="63" applyNumberFormat="1" applyFont="1" applyFill="1" applyBorder="1" applyAlignment="1" applyProtection="1">
      <alignment horizontal="right"/>
      <protection/>
    </xf>
    <xf numFmtId="1" fontId="6" fillId="30" borderId="20" xfId="63" applyNumberFormat="1" applyFont="1" applyFill="1" applyBorder="1" applyProtection="1">
      <alignment/>
      <protection/>
    </xf>
    <xf numFmtId="1" fontId="6" fillId="30" borderId="20" xfId="63" applyNumberFormat="1" applyFont="1" applyFill="1" applyBorder="1" applyProtection="1">
      <alignment/>
      <protection locked="0"/>
    </xf>
    <xf numFmtId="1" fontId="6" fillId="0" borderId="14" xfId="63" applyNumberFormat="1" applyFont="1" applyBorder="1" applyProtection="1">
      <alignment/>
      <protection locked="0"/>
    </xf>
    <xf numFmtId="1" fontId="6" fillId="30" borderId="18" xfId="63" applyNumberFormat="1" applyFont="1" applyFill="1" applyBorder="1" applyProtection="1">
      <alignment/>
      <protection locked="0"/>
    </xf>
    <xf numFmtId="1" fontId="6" fillId="30" borderId="19" xfId="63" applyNumberFormat="1" applyFont="1" applyFill="1" applyBorder="1" applyProtection="1">
      <alignment/>
      <protection/>
    </xf>
    <xf numFmtId="1" fontId="6" fillId="30" borderId="16" xfId="63" applyNumberFormat="1" applyFont="1" applyFill="1" applyBorder="1" applyProtection="1">
      <alignment/>
      <protection/>
    </xf>
    <xf numFmtId="0" fontId="6" fillId="0" borderId="10" xfId="63" applyFont="1" applyBorder="1" applyProtection="1">
      <alignment/>
      <protection/>
    </xf>
    <xf numFmtId="0" fontId="6" fillId="0" borderId="0" xfId="63" applyFont="1" applyAlignment="1" applyProtection="1">
      <alignment horizontal="centerContinuous"/>
      <protection/>
    </xf>
    <xf numFmtId="0" fontId="6" fillId="0" borderId="17" xfId="63" applyFont="1" applyBorder="1" applyAlignment="1" applyProtection="1">
      <alignment horizontal="centerContinuous"/>
      <protection/>
    </xf>
    <xf numFmtId="0" fontId="6" fillId="0" borderId="12" xfId="63" applyFont="1" applyBorder="1" applyProtection="1">
      <alignment/>
      <protection/>
    </xf>
    <xf numFmtId="0" fontId="6" fillId="0" borderId="12" xfId="63" applyFont="1" applyBorder="1" applyAlignment="1" applyProtection="1">
      <alignment horizontal="center"/>
      <protection/>
    </xf>
    <xf numFmtId="0" fontId="6" fillId="0" borderId="14" xfId="63" applyFont="1" applyBorder="1" applyAlignment="1" applyProtection="1">
      <alignment horizontal="center"/>
      <protection/>
    </xf>
    <xf numFmtId="0" fontId="6" fillId="0" borderId="0" xfId="63" applyFont="1" applyProtection="1">
      <alignment/>
      <protection/>
    </xf>
    <xf numFmtId="1" fontId="6" fillId="30" borderId="20" xfId="63" applyNumberFormat="1" applyFont="1" applyFill="1" applyBorder="1" applyAlignment="1" applyProtection="1">
      <alignment horizontal="right"/>
      <protection/>
    </xf>
    <xf numFmtId="1" fontId="6" fillId="30" borderId="20" xfId="63" applyNumberFormat="1" applyFont="1" applyFill="1" applyBorder="1" applyAlignment="1" applyProtection="1">
      <alignment horizontal="right"/>
      <protection locked="0"/>
    </xf>
    <xf numFmtId="0" fontId="6" fillId="0" borderId="0" xfId="62" applyFont="1">
      <alignment/>
      <protection/>
    </xf>
    <xf numFmtId="166" fontId="6" fillId="0" borderId="0" xfId="62" applyNumberFormat="1" applyFont="1" applyAlignment="1" applyProtection="1">
      <alignment horizontal="left"/>
      <protection locked="0"/>
    </xf>
    <xf numFmtId="0" fontId="7" fillId="0" borderId="0" xfId="63" applyFont="1">
      <alignment/>
      <protection/>
    </xf>
    <xf numFmtId="164" fontId="6" fillId="0" borderId="0" xfId="63" applyNumberFormat="1" applyFont="1">
      <alignment/>
      <protection/>
    </xf>
    <xf numFmtId="0" fontId="6" fillId="0" borderId="21" xfId="63" applyFont="1" applyFill="1" applyBorder="1" applyAlignment="1">
      <alignment horizontal="center"/>
      <protection/>
    </xf>
    <xf numFmtId="0" fontId="6" fillId="0" borderId="22" xfId="63" applyFont="1" applyFill="1" applyBorder="1" applyAlignment="1">
      <alignment horizontal="center"/>
      <protection/>
    </xf>
    <xf numFmtId="0" fontId="6" fillId="0" borderId="0" xfId="63" applyFont="1" applyFill="1">
      <alignment/>
      <protection/>
    </xf>
    <xf numFmtId="0" fontId="6" fillId="0" borderId="0" xfId="63" applyFont="1" applyFill="1" applyAlignment="1">
      <alignment horizontal="center"/>
      <protection/>
    </xf>
    <xf numFmtId="0" fontId="6" fillId="0" borderId="23" xfId="63" applyFont="1" applyFill="1" applyBorder="1" applyAlignment="1">
      <alignment horizontal="center"/>
      <protection/>
    </xf>
    <xf numFmtId="0" fontId="6" fillId="0" borderId="17" xfId="63" applyFont="1" applyFill="1" applyBorder="1" applyAlignment="1">
      <alignment horizontal="center"/>
      <protection/>
    </xf>
    <xf numFmtId="0" fontId="6" fillId="0" borderId="24" xfId="63" applyFont="1" applyFill="1" applyBorder="1" applyAlignment="1">
      <alignment horizontal="center"/>
      <protection/>
    </xf>
    <xf numFmtId="0" fontId="6" fillId="0" borderId="17" xfId="63" applyFont="1" applyFill="1" applyBorder="1">
      <alignment/>
      <protection/>
    </xf>
    <xf numFmtId="0" fontId="6" fillId="0" borderId="24" xfId="63" applyFont="1" applyFill="1" applyBorder="1">
      <alignment/>
      <protection/>
    </xf>
    <xf numFmtId="166" fontId="6" fillId="0" borderId="0" xfId="65" applyFont="1">
      <alignment/>
      <protection/>
    </xf>
    <xf numFmtId="166" fontId="6" fillId="0" borderId="0" xfId="65" applyFont="1" applyAlignment="1">
      <alignment horizontal="centerContinuous"/>
      <protection/>
    </xf>
    <xf numFmtId="37" fontId="6" fillId="0" borderId="0" xfId="65" applyNumberFormat="1" applyFont="1">
      <alignment/>
      <protection/>
    </xf>
    <xf numFmtId="166" fontId="6" fillId="0" borderId="17" xfId="65" applyFont="1" applyBorder="1">
      <alignment/>
      <protection/>
    </xf>
    <xf numFmtId="166" fontId="6" fillId="0" borderId="25" xfId="65" applyFont="1" applyBorder="1">
      <alignment/>
      <protection/>
    </xf>
    <xf numFmtId="166" fontId="6" fillId="0" borderId="25" xfId="65" applyFont="1" applyBorder="1" applyAlignment="1">
      <alignment horizontal="center"/>
      <protection/>
    </xf>
    <xf numFmtId="166" fontId="6" fillId="0" borderId="17" xfId="65" applyFont="1" applyBorder="1" applyAlignment="1">
      <alignment horizontal="centerContinuous"/>
      <protection/>
    </xf>
    <xf numFmtId="166" fontId="6" fillId="0" borderId="26" xfId="65" applyFont="1" applyBorder="1" applyAlignment="1">
      <alignment horizontal="centerContinuous"/>
      <protection/>
    </xf>
    <xf numFmtId="166" fontId="6" fillId="0" borderId="13" xfId="65" applyFont="1" applyBorder="1" applyAlignment="1">
      <alignment horizontal="centerContinuous"/>
      <protection/>
    </xf>
    <xf numFmtId="166" fontId="6" fillId="0" borderId="27" xfId="65" applyFont="1" applyBorder="1" applyAlignment="1">
      <alignment horizontal="center"/>
      <protection/>
    </xf>
    <xf numFmtId="166" fontId="6" fillId="0" borderId="26" xfId="65" applyFont="1" applyBorder="1">
      <alignment/>
      <protection/>
    </xf>
    <xf numFmtId="166" fontId="6" fillId="0" borderId="26" xfId="65" applyFont="1" applyBorder="1" applyAlignment="1">
      <alignment horizontal="center"/>
      <protection/>
    </xf>
    <xf numFmtId="166" fontId="6" fillId="0" borderId="13" xfId="65" applyFont="1" applyBorder="1" applyAlignment="1">
      <alignment horizontal="center"/>
      <protection/>
    </xf>
    <xf numFmtId="166" fontId="6" fillId="0" borderId="26" xfId="65" applyFont="1" applyBorder="1" applyProtection="1">
      <alignment/>
      <protection/>
    </xf>
    <xf numFmtId="166" fontId="6" fillId="0" borderId="26" xfId="65" applyFont="1" applyBorder="1" applyAlignment="1" applyProtection="1">
      <alignment horizontal="center"/>
      <protection/>
    </xf>
    <xf numFmtId="37" fontId="6" fillId="0" borderId="26" xfId="65" applyNumberFormat="1" applyFont="1" applyBorder="1" applyProtection="1">
      <alignment/>
      <protection/>
    </xf>
    <xf numFmtId="39" fontId="6" fillId="0" borderId="26" xfId="65" applyNumberFormat="1" applyFont="1" applyBorder="1" applyProtection="1">
      <alignment/>
      <protection/>
    </xf>
    <xf numFmtId="39" fontId="6" fillId="0" borderId="13" xfId="65" applyNumberFormat="1" applyFont="1" applyBorder="1" applyProtection="1">
      <alignment/>
      <protection/>
    </xf>
    <xf numFmtId="165" fontId="6" fillId="0" borderId="26" xfId="65" applyNumberFormat="1" applyFont="1" applyBorder="1" applyAlignment="1" applyProtection="1">
      <alignment horizontal="center"/>
      <protection/>
    </xf>
    <xf numFmtId="39" fontId="6" fillId="0" borderId="26" xfId="65" applyNumberFormat="1" applyFont="1" applyBorder="1" applyAlignment="1" applyProtection="1">
      <alignment horizontal="center"/>
      <protection/>
    </xf>
    <xf numFmtId="166" fontId="6" fillId="0" borderId="13" xfId="65" applyFont="1" applyBorder="1" applyProtection="1">
      <alignment/>
      <protection/>
    </xf>
    <xf numFmtId="39" fontId="6" fillId="0" borderId="0" xfId="65" applyNumberFormat="1" applyFont="1">
      <alignment/>
      <protection/>
    </xf>
    <xf numFmtId="37" fontId="6" fillId="0" borderId="13" xfId="65" applyNumberFormat="1" applyFont="1" applyBorder="1" applyProtection="1">
      <alignment/>
      <protection/>
    </xf>
    <xf numFmtId="37" fontId="6" fillId="0" borderId="17" xfId="65" applyNumberFormat="1" applyFont="1" applyBorder="1">
      <alignment/>
      <protection/>
    </xf>
    <xf numFmtId="39" fontId="6" fillId="0" borderId="17" xfId="65" applyNumberFormat="1" applyFont="1" applyBorder="1">
      <alignment/>
      <protection/>
    </xf>
    <xf numFmtId="39" fontId="6" fillId="0" borderId="13" xfId="65" applyNumberFormat="1" applyFont="1" applyBorder="1">
      <alignment/>
      <protection/>
    </xf>
    <xf numFmtId="0" fontId="6" fillId="0" borderId="27" xfId="63" applyFont="1" applyBorder="1" applyAlignment="1">
      <alignment horizontal="centerContinuous"/>
      <protection/>
    </xf>
    <xf numFmtId="0" fontId="6" fillId="0" borderId="18" xfId="63" applyFont="1" applyBorder="1" applyAlignment="1">
      <alignment horizontal="centerContinuous"/>
      <protection/>
    </xf>
    <xf numFmtId="0" fontId="6" fillId="0" borderId="0" xfId="0" applyFont="1" applyAlignment="1">
      <alignment/>
    </xf>
    <xf numFmtId="0" fontId="6" fillId="0" borderId="0" xfId="63" applyFont="1" applyBorder="1" applyAlignment="1">
      <alignment horizontal="centerContinuous"/>
      <protection/>
    </xf>
    <xf numFmtId="0" fontId="6" fillId="0" borderId="10" xfId="63" applyFont="1" applyBorder="1" applyAlignment="1">
      <alignment horizontal="centerContinuous"/>
      <protection/>
    </xf>
    <xf numFmtId="0" fontId="6" fillId="0" borderId="28" xfId="63" applyFont="1" applyBorder="1" applyAlignment="1">
      <alignment horizontal="centerContinuous"/>
      <protection/>
    </xf>
    <xf numFmtId="0" fontId="0" fillId="0" borderId="28" xfId="0" applyFont="1" applyBorder="1" applyAlignment="1">
      <alignment horizontal="centerContinuous"/>
    </xf>
    <xf numFmtId="166" fontId="6" fillId="0" borderId="29" xfId="65" applyFont="1" applyBorder="1" applyAlignment="1">
      <alignment horizontal="centerContinuous"/>
      <protection/>
    </xf>
    <xf numFmtId="166" fontId="6" fillId="0" borderId="27" xfId="65" applyFont="1" applyBorder="1" applyAlignment="1" quotePrefix="1">
      <alignment horizontal="center"/>
      <protection/>
    </xf>
    <xf numFmtId="166" fontId="7" fillId="0" borderId="18" xfId="65" applyFont="1" applyBorder="1">
      <alignment/>
      <protection/>
    </xf>
    <xf numFmtId="166" fontId="6" fillId="0" borderId="13" xfId="65" applyFont="1" applyBorder="1" applyAlignment="1" quotePrefix="1">
      <alignment horizontal="center"/>
      <protection/>
    </xf>
    <xf numFmtId="166" fontId="6" fillId="0" borderId="13" xfId="65" applyFont="1" applyBorder="1">
      <alignment/>
      <protection/>
    </xf>
    <xf numFmtId="166" fontId="7" fillId="0" borderId="18" xfId="65" applyFont="1" applyBorder="1" applyAlignment="1" quotePrefix="1">
      <alignment horizontal="left"/>
      <protection/>
    </xf>
    <xf numFmtId="166" fontId="6" fillId="0" borderId="27" xfId="65" applyFont="1" applyBorder="1">
      <alignment/>
      <protection/>
    </xf>
    <xf numFmtId="0" fontId="6" fillId="0" borderId="10" xfId="63" applyFont="1" applyBorder="1" applyAlignment="1" quotePrefix="1">
      <alignment horizontal="left"/>
      <protection/>
    </xf>
    <xf numFmtId="166" fontId="6" fillId="0" borderId="0" xfId="65" applyFont="1" applyBorder="1" applyAlignment="1">
      <alignment horizontal="center"/>
      <protection/>
    </xf>
    <xf numFmtId="166" fontId="6" fillId="0" borderId="30" xfId="65" applyFont="1" applyBorder="1" applyAlignment="1">
      <alignment horizontal="centerContinuous"/>
      <protection/>
    </xf>
    <xf numFmtId="166" fontId="6" fillId="0" borderId="28" xfId="65" applyFont="1" applyBorder="1" applyAlignment="1">
      <alignment horizontal="centerContinuous"/>
      <protection/>
    </xf>
    <xf numFmtId="166" fontId="6" fillId="0" borderId="0" xfId="65" applyFont="1" applyBorder="1" applyAlignment="1">
      <alignment horizontal="centerContinuous"/>
      <protection/>
    </xf>
    <xf numFmtId="166" fontId="6" fillId="0" borderId="27" xfId="65" applyFont="1" applyBorder="1" applyAlignment="1">
      <alignment horizontal="centerContinuous"/>
      <protection/>
    </xf>
    <xf numFmtId="166" fontId="6" fillId="0" borderId="15" xfId="65" applyFont="1" applyBorder="1" applyAlignment="1">
      <alignment horizontal="centerContinuous"/>
      <protection/>
    </xf>
    <xf numFmtId="166" fontId="6" fillId="0" borderId="18" xfId="65" applyFont="1" applyBorder="1" applyAlignment="1">
      <alignment horizontal="centerContinuous"/>
      <protection/>
    </xf>
    <xf numFmtId="166" fontId="7" fillId="0" borderId="15" xfId="65" applyFont="1" applyBorder="1">
      <alignment/>
      <protection/>
    </xf>
    <xf numFmtId="166" fontId="7" fillId="0" borderId="15" xfId="65" applyFont="1" applyBorder="1" applyAlignment="1" quotePrefix="1">
      <alignment horizontal="left"/>
      <protection/>
    </xf>
    <xf numFmtId="1" fontId="6" fillId="0" borderId="26" xfId="65" applyNumberFormat="1" applyFont="1" applyBorder="1" applyAlignment="1" applyProtection="1">
      <alignment horizontal="right"/>
      <protection locked="0"/>
    </xf>
    <xf numFmtId="1" fontId="6" fillId="0" borderId="13" xfId="65" applyNumberFormat="1" applyFont="1" applyBorder="1" applyAlignment="1" applyProtection="1">
      <alignment horizontal="right"/>
      <protection locked="0"/>
    </xf>
    <xf numFmtId="1" fontId="6" fillId="0" borderId="26" xfId="65" applyNumberFormat="1" applyFont="1" applyBorder="1" applyAlignment="1" applyProtection="1">
      <alignment horizontal="center"/>
      <protection locked="0"/>
    </xf>
    <xf numFmtId="1" fontId="6" fillId="0" borderId="26" xfId="65" applyNumberFormat="1" applyFont="1" applyBorder="1" applyAlignment="1" applyProtection="1" quotePrefix="1">
      <alignment horizontal="center"/>
      <protection/>
    </xf>
    <xf numFmtId="0" fontId="6" fillId="0" borderId="0" xfId="58" applyFont="1">
      <alignment/>
      <protection/>
    </xf>
    <xf numFmtId="0" fontId="6" fillId="0" borderId="0" xfId="58" applyFont="1" applyBorder="1">
      <alignment/>
      <protection/>
    </xf>
    <xf numFmtId="0" fontId="6" fillId="0" borderId="0" xfId="66" applyFont="1">
      <alignment/>
      <protection/>
    </xf>
    <xf numFmtId="164" fontId="7" fillId="0" borderId="0" xfId="66" applyNumberFormat="1" applyFont="1" applyAlignment="1">
      <alignment horizontal="centerContinuous"/>
      <protection/>
    </xf>
    <xf numFmtId="0" fontId="6" fillId="0" borderId="0" xfId="66" applyFont="1" applyAlignment="1">
      <alignment horizontal="centerContinuous"/>
      <protection/>
    </xf>
    <xf numFmtId="39" fontId="6" fillId="0" borderId="0" xfId="66" applyNumberFormat="1" applyFont="1" applyAlignment="1">
      <alignment horizontal="centerContinuous"/>
      <protection/>
    </xf>
    <xf numFmtId="0" fontId="6" fillId="0" borderId="0" xfId="66" applyFont="1" applyAlignment="1" quotePrefix="1">
      <alignment horizontal="left"/>
      <protection/>
    </xf>
    <xf numFmtId="164" fontId="7" fillId="0" borderId="0" xfId="66" applyNumberFormat="1" applyFont="1" applyAlignment="1">
      <alignment/>
      <protection/>
    </xf>
    <xf numFmtId="0" fontId="6" fillId="0" borderId="0" xfId="66" applyFont="1" applyAlignment="1">
      <alignment/>
      <protection/>
    </xf>
    <xf numFmtId="39" fontId="6" fillId="0" borderId="0" xfId="66" applyNumberFormat="1" applyFont="1" applyAlignment="1">
      <alignment/>
      <protection/>
    </xf>
    <xf numFmtId="39" fontId="6" fillId="0" borderId="0" xfId="66" applyNumberFormat="1" applyFont="1">
      <alignment/>
      <protection/>
    </xf>
    <xf numFmtId="39" fontId="6" fillId="0" borderId="31" xfId="66" applyNumberFormat="1" applyFont="1" applyBorder="1" applyAlignment="1">
      <alignment horizontal="center"/>
      <protection/>
    </xf>
    <xf numFmtId="0" fontId="6" fillId="0" borderId="0" xfId="66" applyFont="1" applyBorder="1" applyAlignment="1">
      <alignment horizontal="center"/>
      <protection/>
    </xf>
    <xf numFmtId="0" fontId="6" fillId="0" borderId="31" xfId="66" applyFont="1" applyBorder="1" applyAlignment="1">
      <alignment horizontal="center"/>
      <protection/>
    </xf>
    <xf numFmtId="0" fontId="6" fillId="0" borderId="15" xfId="66" applyFont="1" applyBorder="1" applyAlignment="1">
      <alignment horizontal="centerContinuous"/>
      <protection/>
    </xf>
    <xf numFmtId="39" fontId="6" fillId="0" borderId="32" xfId="66" applyNumberFormat="1" applyFont="1" applyBorder="1" applyAlignment="1">
      <alignment horizontal="center"/>
      <protection/>
    </xf>
    <xf numFmtId="0" fontId="6" fillId="0" borderId="32" xfId="66" applyFont="1" applyBorder="1" applyAlignment="1">
      <alignment horizontal="center"/>
      <protection/>
    </xf>
    <xf numFmtId="0" fontId="6" fillId="0" borderId="26" xfId="66" applyFont="1" applyBorder="1" applyAlignment="1">
      <alignment horizontal="center"/>
      <protection/>
    </xf>
    <xf numFmtId="0" fontId="6" fillId="0" borderId="15" xfId="66" applyFont="1" applyBorder="1" applyAlignment="1">
      <alignment horizontal="left"/>
      <protection/>
    </xf>
    <xf numFmtId="0" fontId="6" fillId="0" borderId="15" xfId="66" applyFont="1" applyBorder="1" applyAlignment="1">
      <alignment horizontal="center"/>
      <protection/>
    </xf>
    <xf numFmtId="0" fontId="6" fillId="0" borderId="0" xfId="66" applyFont="1" applyAlignment="1">
      <alignment horizontal="left"/>
      <protection/>
    </xf>
    <xf numFmtId="37" fontId="6" fillId="0" borderId="0" xfId="66" applyNumberFormat="1" applyFont="1">
      <alignment/>
      <protection/>
    </xf>
    <xf numFmtId="0" fontId="6" fillId="0" borderId="15" xfId="66" applyFont="1" applyBorder="1">
      <alignment/>
      <protection/>
    </xf>
    <xf numFmtId="39" fontId="6" fillId="0" borderId="15" xfId="66" applyNumberFormat="1" applyFont="1" applyBorder="1">
      <alignment/>
      <protection/>
    </xf>
    <xf numFmtId="0" fontId="6" fillId="0" borderId="15" xfId="66" applyFont="1" applyBorder="1" applyAlignment="1" quotePrefix="1">
      <alignment horizontal="centerContinuous"/>
      <protection/>
    </xf>
    <xf numFmtId="166" fontId="6" fillId="0" borderId="18" xfId="65" applyFont="1" applyBorder="1">
      <alignment/>
      <protection/>
    </xf>
    <xf numFmtId="37" fontId="6" fillId="0" borderId="12" xfId="63" applyNumberFormat="1" applyFont="1" applyBorder="1" applyAlignment="1">
      <alignment horizontal="center"/>
      <protection/>
    </xf>
    <xf numFmtId="37" fontId="6" fillId="0" borderId="16" xfId="63" applyNumberFormat="1" applyFont="1" applyBorder="1">
      <alignment/>
      <protection/>
    </xf>
    <xf numFmtId="0" fontId="0" fillId="0" borderId="0" xfId="0" applyFont="1" applyAlignment="1">
      <alignment horizontal="centerContinuous"/>
    </xf>
    <xf numFmtId="0" fontId="0" fillId="0" borderId="15" xfId="0" applyFont="1" applyBorder="1" applyAlignment="1">
      <alignment/>
    </xf>
    <xf numFmtId="0" fontId="6" fillId="0" borderId="27" xfId="63" applyFont="1" applyBorder="1">
      <alignment/>
      <protection/>
    </xf>
    <xf numFmtId="0" fontId="6" fillId="0" borderId="11" xfId="63" applyFont="1" applyBorder="1">
      <alignment/>
      <protection/>
    </xf>
    <xf numFmtId="0" fontId="6" fillId="0" borderId="11" xfId="63" applyFont="1" applyBorder="1" applyAlignment="1">
      <alignment horizontal="centerContinuous"/>
      <protection/>
    </xf>
    <xf numFmtId="0" fontId="6" fillId="0" borderId="33" xfId="63" applyFont="1" applyBorder="1" applyAlignment="1">
      <alignment horizontal="centerContinuous"/>
      <protection/>
    </xf>
    <xf numFmtId="0" fontId="0" fillId="0" borderId="15" xfId="0" applyFont="1" applyBorder="1" applyAlignment="1">
      <alignment horizontal="centerContinuous"/>
    </xf>
    <xf numFmtId="0" fontId="6" fillId="0" borderId="16" xfId="63" applyFont="1" applyBorder="1" applyAlignment="1">
      <alignment horizontal="centerContinuous"/>
      <protection/>
    </xf>
    <xf numFmtId="0" fontId="6" fillId="0" borderId="33" xfId="63" applyFont="1" applyBorder="1">
      <alignment/>
      <protection/>
    </xf>
    <xf numFmtId="0" fontId="6" fillId="0" borderId="13" xfId="63" applyFont="1" applyBorder="1">
      <alignment/>
      <protection/>
    </xf>
    <xf numFmtId="0" fontId="6" fillId="0" borderId="11" xfId="63" applyFont="1" applyBorder="1" applyAlignment="1" quotePrefix="1">
      <alignment horizontal="center"/>
      <protection/>
    </xf>
    <xf numFmtId="0" fontId="6" fillId="0" borderId="0" xfId="63" applyFont="1" applyAlignment="1" quotePrefix="1">
      <alignment horizontal="left"/>
      <protection/>
    </xf>
    <xf numFmtId="0" fontId="7" fillId="0" borderId="0" xfId="63" applyFont="1" applyBorder="1" applyAlignment="1">
      <alignment horizontal="left"/>
      <protection/>
    </xf>
    <xf numFmtId="1" fontId="0" fillId="0" borderId="0" xfId="0" applyNumberFormat="1" applyFont="1" applyAlignment="1" applyProtection="1">
      <alignment/>
      <protection locked="0"/>
    </xf>
    <xf numFmtId="0" fontId="6" fillId="0" borderId="0" xfId="59" applyFont="1">
      <alignment/>
      <protection/>
    </xf>
    <xf numFmtId="0" fontId="7" fillId="0" borderId="0" xfId="61" applyFont="1" applyAlignment="1">
      <alignment horizontal="centerContinuous"/>
      <protection/>
    </xf>
    <xf numFmtId="0" fontId="6" fillId="0" borderId="0" xfId="61" applyFont="1" applyAlignment="1">
      <alignment horizontal="centerContinuous"/>
      <protection/>
    </xf>
    <xf numFmtId="0" fontId="6" fillId="0" borderId="0" xfId="61" applyFont="1">
      <alignment/>
      <protection/>
    </xf>
    <xf numFmtId="0" fontId="6" fillId="0" borderId="0" xfId="61" applyFont="1" applyAlignment="1">
      <alignment horizontal="left"/>
      <protection/>
    </xf>
    <xf numFmtId="0" fontId="6" fillId="0" borderId="0" xfId="61" applyFont="1" applyAlignment="1" quotePrefix="1">
      <alignment horizontal="left"/>
      <protection/>
    </xf>
    <xf numFmtId="0" fontId="6" fillId="0" borderId="15" xfId="61" applyFont="1" applyBorder="1">
      <alignment/>
      <protection/>
    </xf>
    <xf numFmtId="0" fontId="6" fillId="0" borderId="31" xfId="61" applyFont="1" applyBorder="1" applyAlignment="1">
      <alignment horizontal="center"/>
      <protection/>
    </xf>
    <xf numFmtId="0" fontId="6" fillId="0" borderId="27" xfId="61" applyFont="1" applyBorder="1" applyAlignment="1">
      <alignment horizontal="center"/>
      <protection/>
    </xf>
    <xf numFmtId="166" fontId="6" fillId="0" borderId="27" xfId="61" applyNumberFormat="1" applyFont="1" applyBorder="1" applyAlignment="1" applyProtection="1" quotePrefix="1">
      <alignment horizontal="center"/>
      <protection locked="0"/>
    </xf>
    <xf numFmtId="166" fontId="6" fillId="0" borderId="29" xfId="61" applyNumberFormat="1" applyFont="1" applyBorder="1" applyAlignment="1" applyProtection="1" quotePrefix="1">
      <alignment horizontal="center"/>
      <protection locked="0"/>
    </xf>
    <xf numFmtId="166" fontId="6" fillId="0" borderId="29" xfId="61" applyNumberFormat="1" applyFont="1" applyBorder="1" applyAlignment="1" applyProtection="1">
      <alignment horizontal="center"/>
      <protection locked="0"/>
    </xf>
    <xf numFmtId="166" fontId="6" fillId="0" borderId="34" xfId="61" applyNumberFormat="1" applyFont="1" applyBorder="1" applyAlignment="1" applyProtection="1">
      <alignment horizontal="center"/>
      <protection locked="0"/>
    </xf>
    <xf numFmtId="1" fontId="7" fillId="0" borderId="34" xfId="61" applyNumberFormat="1" applyFont="1" applyBorder="1" applyAlignment="1" applyProtection="1">
      <alignment horizontal="right"/>
      <protection locked="0"/>
    </xf>
    <xf numFmtId="1" fontId="6" fillId="0" borderId="34" xfId="61" applyNumberFormat="1" applyFont="1" applyBorder="1" applyAlignment="1" applyProtection="1">
      <alignment horizontal="right"/>
      <protection locked="0"/>
    </xf>
    <xf numFmtId="166" fontId="6" fillId="0" borderId="0" xfId="61" applyNumberFormat="1" applyFont="1" applyAlignment="1" applyProtection="1">
      <alignment horizontal="left"/>
      <protection locked="0"/>
    </xf>
    <xf numFmtId="1" fontId="7" fillId="0" borderId="34" xfId="61" applyNumberFormat="1" applyFont="1" applyBorder="1" applyAlignment="1" applyProtection="1">
      <alignment horizontal="left"/>
      <protection/>
    </xf>
    <xf numFmtId="0" fontId="10" fillId="0" borderId="0" xfId="74" applyFont="1">
      <alignment/>
      <protection/>
    </xf>
    <xf numFmtId="0" fontId="0" fillId="0" borderId="15" xfId="74" applyFont="1" applyBorder="1" applyAlignment="1" applyProtection="1">
      <alignment horizontal="left" vertical="top"/>
      <protection/>
    </xf>
    <xf numFmtId="0" fontId="10" fillId="0" borderId="15" xfId="74" applyFont="1" applyBorder="1" applyProtection="1">
      <alignment/>
      <protection/>
    </xf>
    <xf numFmtId="0" fontId="0" fillId="0" borderId="31" xfId="74" applyFont="1" applyBorder="1" applyAlignment="1" applyProtection="1">
      <alignment horizontal="center" vertical="top" wrapText="1"/>
      <protection/>
    </xf>
    <xf numFmtId="0" fontId="0" fillId="0" borderId="0" xfId="74" applyFont="1" applyBorder="1" applyAlignment="1" applyProtection="1">
      <alignment horizontal="center" vertical="top"/>
      <protection/>
    </xf>
    <xf numFmtId="0" fontId="0" fillId="0" borderId="31" xfId="74" applyFont="1" applyBorder="1" applyAlignment="1" applyProtection="1">
      <alignment horizontal="center" vertical="top"/>
      <protection/>
    </xf>
    <xf numFmtId="175" fontId="6" fillId="0" borderId="11" xfId="63" applyNumberFormat="1" applyFont="1" applyBorder="1" applyAlignment="1" applyProtection="1">
      <alignment horizontal="centerContinuous"/>
      <protection/>
    </xf>
    <xf numFmtId="0" fontId="0" fillId="0" borderId="34" xfId="74" applyFont="1" applyBorder="1" applyAlignment="1" applyProtection="1">
      <alignment horizontal="center" vertical="top" wrapText="1"/>
      <protection/>
    </xf>
    <xf numFmtId="1" fontId="0" fillId="0" borderId="34" xfId="74" applyNumberFormat="1" applyFont="1" applyBorder="1" applyAlignment="1" applyProtection="1">
      <alignment horizontal="right" vertical="top"/>
      <protection locked="0"/>
    </xf>
    <xf numFmtId="0" fontId="0" fillId="0" borderId="18" xfId="74" applyFont="1" applyBorder="1" applyAlignment="1" applyProtection="1">
      <alignment horizontal="left" vertical="top"/>
      <protection/>
    </xf>
    <xf numFmtId="1" fontId="0" fillId="0" borderId="27" xfId="74" applyNumberFormat="1" applyFont="1" applyBorder="1" applyAlignment="1" applyProtection="1">
      <alignment horizontal="right" vertical="top"/>
      <protection locked="0"/>
    </xf>
    <xf numFmtId="0" fontId="6" fillId="0" borderId="0" xfId="75" applyFont="1">
      <alignment/>
      <protection/>
    </xf>
    <xf numFmtId="0" fontId="6" fillId="0" borderId="0" xfId="75" applyFont="1" applyBorder="1">
      <alignment/>
      <protection/>
    </xf>
    <xf numFmtId="0" fontId="6" fillId="0" borderId="0" xfId="75" applyFont="1" applyBorder="1" applyAlignment="1">
      <alignment horizontal="center"/>
      <protection/>
    </xf>
    <xf numFmtId="0" fontId="6" fillId="0" borderId="0" xfId="75" applyFont="1" applyAlignment="1">
      <alignment horizontal="center"/>
      <protection/>
    </xf>
    <xf numFmtId="0" fontId="6" fillId="0" borderId="0" xfId="75" applyFont="1" applyAlignment="1" applyProtection="1">
      <alignment horizontal="left" vertical="top"/>
      <protection locked="0"/>
    </xf>
    <xf numFmtId="0" fontId="7" fillId="0" borderId="0" xfId="62" applyFont="1" applyAlignment="1">
      <alignment horizontal="centerContinuous"/>
      <protection/>
    </xf>
    <xf numFmtId="0" fontId="6" fillId="0" borderId="0" xfId="62" applyFont="1" applyAlignment="1">
      <alignment horizontal="centerContinuous"/>
      <protection/>
    </xf>
    <xf numFmtId="0" fontId="6" fillId="0" borderId="15" xfId="62" applyFont="1" applyBorder="1">
      <alignment/>
      <protection/>
    </xf>
    <xf numFmtId="0" fontId="6" fillId="0" borderId="27" xfId="62" applyFont="1" applyBorder="1" applyAlignment="1" quotePrefix="1">
      <alignment horizontal="center"/>
      <protection/>
    </xf>
    <xf numFmtId="0" fontId="6" fillId="0" borderId="27" xfId="62" applyFont="1" applyBorder="1" applyAlignment="1">
      <alignment horizontal="center"/>
      <protection/>
    </xf>
    <xf numFmtId="0" fontId="6" fillId="0" borderId="31" xfId="62" applyFont="1" applyBorder="1" applyAlignment="1">
      <alignment horizontal="center"/>
      <protection/>
    </xf>
    <xf numFmtId="166" fontId="6" fillId="0" borderId="35" xfId="62" applyNumberFormat="1" applyFont="1" applyBorder="1" applyAlignment="1" applyProtection="1">
      <alignment horizontal="center"/>
      <protection locked="0"/>
    </xf>
    <xf numFmtId="166" fontId="6" fillId="0" borderId="29" xfId="62" applyNumberFormat="1" applyFont="1" applyBorder="1" applyAlignment="1" applyProtection="1" quotePrefix="1">
      <alignment horizontal="center"/>
      <protection locked="0"/>
    </xf>
    <xf numFmtId="166" fontId="6" fillId="0" borderId="34" xfId="62" applyNumberFormat="1" applyFont="1" applyBorder="1" applyAlignment="1" applyProtection="1">
      <alignment horizontal="center"/>
      <protection locked="0"/>
    </xf>
    <xf numFmtId="166" fontId="7" fillId="0" borderId="34" xfId="62" applyNumberFormat="1" applyFont="1" applyBorder="1" applyAlignment="1" applyProtection="1" quotePrefix="1">
      <alignment horizontal="left"/>
      <protection locked="0"/>
    </xf>
    <xf numFmtId="1" fontId="6" fillId="0" borderId="34" xfId="62" applyNumberFormat="1" applyFont="1" applyBorder="1" applyAlignment="1" applyProtection="1">
      <alignment horizontal="right"/>
      <protection locked="0"/>
    </xf>
    <xf numFmtId="166" fontId="7" fillId="0" borderId="34" xfId="62" applyNumberFormat="1" applyFont="1" applyBorder="1" applyAlignment="1" applyProtection="1">
      <alignment horizontal="left"/>
      <protection locked="0"/>
    </xf>
    <xf numFmtId="1" fontId="6" fillId="30" borderId="34" xfId="62" applyNumberFormat="1" applyFont="1" applyFill="1" applyBorder="1" applyAlignment="1" applyProtection="1">
      <alignment horizontal="right"/>
      <protection/>
    </xf>
    <xf numFmtId="0" fontId="6" fillId="0" borderId="15" xfId="62" applyFont="1" applyBorder="1" applyAlignment="1" quotePrefix="1">
      <alignment horizontal="left"/>
      <protection/>
    </xf>
    <xf numFmtId="0" fontId="7" fillId="0" borderId="16" xfId="63" applyFont="1" applyBorder="1">
      <alignment/>
      <protection/>
    </xf>
    <xf numFmtId="0" fontId="7" fillId="0" borderId="16" xfId="63" applyFont="1" applyBorder="1" applyAlignment="1" quotePrefix="1">
      <alignment horizontal="left"/>
      <protection/>
    </xf>
    <xf numFmtId="0" fontId="6" fillId="0" borderId="16" xfId="63" applyFont="1" applyBorder="1" applyAlignment="1">
      <alignment horizontal="left"/>
      <protection/>
    </xf>
    <xf numFmtId="0" fontId="6" fillId="0" borderId="16" xfId="63" applyFont="1" applyBorder="1" applyAlignment="1" quotePrefix="1">
      <alignment horizontal="left"/>
      <protection/>
    </xf>
    <xf numFmtId="166" fontId="6" fillId="0" borderId="15" xfId="65" applyFont="1" applyBorder="1">
      <alignment/>
      <protection/>
    </xf>
    <xf numFmtId="0" fontId="1" fillId="0" borderId="15" xfId="0" applyFont="1" applyBorder="1" applyAlignment="1">
      <alignment horizontal="centerContinuous"/>
    </xf>
    <xf numFmtId="0" fontId="7" fillId="0" borderId="0" xfId="67" applyFont="1" applyAlignment="1">
      <alignment horizontal="centerContinuous"/>
      <protection/>
    </xf>
    <xf numFmtId="0" fontId="6" fillId="0" borderId="0" xfId="67" applyFont="1">
      <alignment/>
      <protection/>
    </xf>
    <xf numFmtId="0" fontId="6" fillId="0" borderId="0" xfId="67" applyFont="1" applyAlignment="1">
      <alignment horizontal="left"/>
      <protection/>
    </xf>
    <xf numFmtId="0" fontId="6" fillId="0" borderId="31" xfId="67" applyFont="1" applyBorder="1" applyAlignment="1">
      <alignment horizontal="center"/>
      <protection/>
    </xf>
    <xf numFmtId="0" fontId="6" fillId="0" borderId="27" xfId="67" applyFont="1" applyBorder="1" applyAlignment="1" quotePrefix="1">
      <alignment horizontal="center"/>
      <protection/>
    </xf>
    <xf numFmtId="166" fontId="6" fillId="0" borderId="27" xfId="67" applyNumberFormat="1" applyFont="1" applyBorder="1" applyAlignment="1" applyProtection="1" quotePrefix="1">
      <alignment horizontal="center"/>
      <protection locked="0"/>
    </xf>
    <xf numFmtId="0" fontId="7" fillId="0" borderId="27" xfId="67" applyFont="1" applyBorder="1" applyAlignment="1" quotePrefix="1">
      <alignment horizontal="center"/>
      <protection/>
    </xf>
    <xf numFmtId="0" fontId="6" fillId="0" borderId="27" xfId="67" applyFont="1" applyBorder="1" applyAlignment="1">
      <alignment horizontal="center"/>
      <protection/>
    </xf>
    <xf numFmtId="166" fontId="6" fillId="0" borderId="27" xfId="67" applyNumberFormat="1" applyFont="1" applyBorder="1" applyAlignment="1" applyProtection="1">
      <alignment horizontal="center"/>
      <protection locked="0"/>
    </xf>
    <xf numFmtId="0" fontId="6" fillId="0" borderId="35" xfId="67" applyFont="1" applyBorder="1" applyAlignment="1">
      <alignment horizontal="center"/>
      <protection/>
    </xf>
    <xf numFmtId="0" fontId="6" fillId="0" borderId="29" xfId="67" applyFont="1" applyBorder="1" applyAlignment="1" quotePrefix="1">
      <alignment horizontal="center"/>
      <protection/>
    </xf>
    <xf numFmtId="166" fontId="6" fillId="0" borderId="29" xfId="67" applyNumberFormat="1" applyFont="1" applyBorder="1" applyAlignment="1" applyProtection="1" quotePrefix="1">
      <alignment horizontal="center"/>
      <protection locked="0"/>
    </xf>
    <xf numFmtId="166" fontId="6" fillId="0" borderId="29" xfId="67" applyNumberFormat="1" applyFont="1" applyBorder="1" applyAlignment="1" applyProtection="1">
      <alignment horizontal="center"/>
      <protection locked="0"/>
    </xf>
    <xf numFmtId="0" fontId="6" fillId="0" borderId="36" xfId="67" applyFont="1" applyBorder="1" applyAlignment="1">
      <alignment horizontal="center"/>
      <protection/>
    </xf>
    <xf numFmtId="0" fontId="6" fillId="0" borderId="18" xfId="67" applyFont="1" applyBorder="1" applyAlignment="1" quotePrefix="1">
      <alignment horizontal="left"/>
      <protection/>
    </xf>
    <xf numFmtId="1" fontId="6" fillId="0" borderId="18" xfId="67" applyNumberFormat="1" applyFont="1" applyBorder="1" applyAlignment="1" applyProtection="1">
      <alignment horizontal="right"/>
      <protection locked="0"/>
    </xf>
    <xf numFmtId="0" fontId="6" fillId="0" borderId="18" xfId="67" applyFont="1" applyBorder="1" applyAlignment="1">
      <alignment horizontal="left"/>
      <protection/>
    </xf>
    <xf numFmtId="0" fontId="6" fillId="0" borderId="18" xfId="67" applyFont="1" applyBorder="1" applyProtection="1">
      <alignment/>
      <protection locked="0"/>
    </xf>
    <xf numFmtId="0" fontId="6" fillId="0" borderId="37" xfId="67" applyFont="1" applyBorder="1" applyAlignment="1">
      <alignment horizontal="center"/>
      <protection/>
    </xf>
    <xf numFmtId="0" fontId="6" fillId="0" borderId="38" xfId="67" applyFont="1" applyBorder="1" applyProtection="1">
      <alignment/>
      <protection locked="0"/>
    </xf>
    <xf numFmtId="1" fontId="6" fillId="0" borderId="38" xfId="67" applyNumberFormat="1" applyFont="1" applyBorder="1" applyAlignment="1" applyProtection="1">
      <alignment horizontal="right"/>
      <protection locked="0"/>
    </xf>
    <xf numFmtId="0" fontId="6" fillId="0" borderId="18" xfId="67" applyFont="1" applyBorder="1">
      <alignment/>
      <protection/>
    </xf>
    <xf numFmtId="0" fontId="6" fillId="0" borderId="0" xfId="67" applyFont="1" applyAlignment="1">
      <alignment horizontal="center"/>
      <protection/>
    </xf>
    <xf numFmtId="0" fontId="6" fillId="0" borderId="0" xfId="67" applyFont="1" applyAlignment="1" quotePrefix="1">
      <alignment horizontal="left"/>
      <protection/>
    </xf>
    <xf numFmtId="166" fontId="6" fillId="0" borderId="27" xfId="62" applyNumberFormat="1" applyFont="1" applyBorder="1" applyAlignment="1" applyProtection="1">
      <alignment horizontal="center"/>
      <protection locked="0"/>
    </xf>
    <xf numFmtId="164" fontId="6" fillId="0" borderId="0" xfId="62" applyNumberFormat="1" applyFont="1">
      <alignment/>
      <protection/>
    </xf>
    <xf numFmtId="1" fontId="6" fillId="30" borderId="16" xfId="63" applyNumberFormat="1" applyFont="1" applyFill="1" applyBorder="1" applyAlignment="1" applyProtection="1">
      <alignment horizontal="right"/>
      <protection/>
    </xf>
    <xf numFmtId="1" fontId="6" fillId="0" borderId="14" xfId="63" applyNumberFormat="1" applyFont="1" applyBorder="1" applyAlignment="1" applyProtection="1">
      <alignment horizontal="right"/>
      <protection locked="0"/>
    </xf>
    <xf numFmtId="0" fontId="6" fillId="30" borderId="16" xfId="63" applyFont="1" applyFill="1" applyBorder="1">
      <alignment/>
      <protection/>
    </xf>
    <xf numFmtId="0" fontId="6" fillId="30" borderId="14" xfId="63" applyFont="1" applyFill="1" applyBorder="1">
      <alignment/>
      <protection/>
    </xf>
    <xf numFmtId="1" fontId="6" fillId="30" borderId="14" xfId="63" applyNumberFormat="1" applyFont="1" applyFill="1" applyBorder="1" applyAlignment="1" applyProtection="1">
      <alignment horizontal="right"/>
      <protection/>
    </xf>
    <xf numFmtId="175" fontId="0" fillId="0" borderId="15" xfId="74" applyNumberFormat="1" applyFont="1" applyBorder="1" applyAlignment="1" applyProtection="1">
      <alignment horizontal="center" vertical="top" wrapText="1"/>
      <protection/>
    </xf>
    <xf numFmtId="175" fontId="6" fillId="0" borderId="15" xfId="63" applyNumberFormat="1" applyFont="1" applyBorder="1" applyAlignment="1" applyProtection="1">
      <alignment horizontal="centerContinuous"/>
      <protection/>
    </xf>
    <xf numFmtId="175" fontId="1" fillId="0" borderId="15" xfId="74" applyNumberFormat="1" applyFont="1" applyBorder="1" applyAlignment="1" applyProtection="1">
      <alignment horizontal="centerContinuous" vertical="top" wrapText="1"/>
      <protection/>
    </xf>
    <xf numFmtId="0" fontId="0" fillId="0" borderId="0" xfId="0" applyAlignment="1">
      <alignment horizontal="centerContinuous"/>
    </xf>
    <xf numFmtId="166" fontId="6" fillId="0" borderId="15" xfId="65" applyFont="1" applyBorder="1" applyAlignment="1" quotePrefix="1">
      <alignment horizontal="left"/>
      <protection/>
    </xf>
    <xf numFmtId="1" fontId="6" fillId="0" borderId="34" xfId="62" applyNumberFormat="1" applyFont="1" applyBorder="1" applyAlignment="1" applyProtection="1" quotePrefix="1">
      <alignment horizontal="left"/>
      <protection locked="0"/>
    </xf>
    <xf numFmtId="166" fontId="6" fillId="0" borderId="26" xfId="65" applyFont="1" applyBorder="1" applyAlignment="1" applyProtection="1" quotePrefix="1">
      <alignment horizontal="left"/>
      <protection/>
    </xf>
    <xf numFmtId="1" fontId="6" fillId="0" borderId="16" xfId="63" applyNumberFormat="1" applyFont="1" applyBorder="1" applyAlignment="1" applyProtection="1" quotePrefix="1">
      <alignment horizontal="left"/>
      <protection locked="0"/>
    </xf>
    <xf numFmtId="1" fontId="6" fillId="0" borderId="34" xfId="61" applyNumberFormat="1" applyFont="1" applyBorder="1" applyAlignment="1" applyProtection="1" quotePrefix="1">
      <alignment horizontal="left"/>
      <protection locked="0"/>
    </xf>
    <xf numFmtId="37" fontId="6" fillId="0" borderId="16" xfId="63" applyNumberFormat="1" applyFont="1" applyBorder="1" applyAlignment="1" quotePrefix="1">
      <alignment horizontal="left"/>
      <protection/>
    </xf>
    <xf numFmtId="0" fontId="6" fillId="30" borderId="16" xfId="63" applyFont="1" applyFill="1" applyBorder="1" applyAlignment="1" quotePrefix="1">
      <alignment horizontal="left"/>
      <protection/>
    </xf>
    <xf numFmtId="166" fontId="6" fillId="0" borderId="0" xfId="65" applyFont="1" applyAlignment="1" quotePrefix="1">
      <alignment horizontal="left"/>
      <protection/>
    </xf>
    <xf numFmtId="0" fontId="6" fillId="0" borderId="15" xfId="61" applyFont="1" applyBorder="1" applyAlignment="1" quotePrefix="1">
      <alignment horizontal="left"/>
      <protection/>
    </xf>
    <xf numFmtId="0" fontId="6" fillId="0" borderId="0" xfId="63" applyFont="1" applyAlignment="1">
      <alignment horizontal="left"/>
      <protection/>
    </xf>
    <xf numFmtId="0" fontId="6" fillId="0" borderId="0" xfId="62" applyFont="1" applyAlignment="1">
      <alignment horizontal="left"/>
      <protection/>
    </xf>
    <xf numFmtId="0" fontId="0" fillId="0" borderId="15" xfId="0" applyBorder="1" applyAlignment="1">
      <alignment/>
    </xf>
    <xf numFmtId="1" fontId="6" fillId="30" borderId="18" xfId="63" applyNumberFormat="1" applyFont="1" applyFill="1" applyBorder="1" applyAlignment="1">
      <alignment horizontal="right"/>
      <protection/>
    </xf>
    <xf numFmtId="0" fontId="6" fillId="0" borderId="39" xfId="63" applyFont="1" applyBorder="1">
      <alignment/>
      <protection/>
    </xf>
    <xf numFmtId="0" fontId="0" fillId="0" borderId="0" xfId="0" applyBorder="1" applyAlignment="1">
      <alignment/>
    </xf>
    <xf numFmtId="0" fontId="6" fillId="0" borderId="0" xfId="69" applyFont="1">
      <alignment/>
      <protection/>
    </xf>
    <xf numFmtId="0" fontId="6" fillId="0" borderId="34" xfId="69" applyFont="1" applyBorder="1">
      <alignment/>
      <protection/>
    </xf>
    <xf numFmtId="1" fontId="6" fillId="0" borderId="0" xfId="63" applyNumberFormat="1" applyFont="1" applyBorder="1" applyProtection="1">
      <alignment/>
      <protection locked="0"/>
    </xf>
    <xf numFmtId="1" fontId="6" fillId="0" borderId="0" xfId="63" applyNumberFormat="1" applyFont="1" applyBorder="1" applyAlignment="1" applyProtection="1">
      <alignment horizontal="left"/>
      <protection locked="0"/>
    </xf>
    <xf numFmtId="166" fontId="7" fillId="0" borderId="28" xfId="69" applyNumberFormat="1" applyFont="1" applyBorder="1" applyAlignment="1" applyProtection="1" quotePrefix="1">
      <alignment horizontal="centerContinuous"/>
      <protection locked="0"/>
    </xf>
    <xf numFmtId="1" fontId="6" fillId="0" borderId="28" xfId="63" applyNumberFormat="1" applyFont="1" applyBorder="1" applyAlignment="1" applyProtection="1">
      <alignment horizontal="centerContinuous"/>
      <protection locked="0"/>
    </xf>
    <xf numFmtId="166" fontId="6" fillId="0" borderId="18" xfId="69" applyNumberFormat="1" applyFont="1" applyBorder="1" applyAlignment="1" applyProtection="1" quotePrefix="1">
      <alignment horizontal="center"/>
      <protection locked="0"/>
    </xf>
    <xf numFmtId="0" fontId="6" fillId="0" borderId="27" xfId="69" applyFont="1" applyBorder="1" applyAlignment="1">
      <alignment horizontal="center"/>
      <protection/>
    </xf>
    <xf numFmtId="166" fontId="6" fillId="0" borderId="27" xfId="69" applyNumberFormat="1" applyFont="1" applyBorder="1" applyAlignment="1" applyProtection="1" quotePrefix="1">
      <alignment horizontal="center"/>
      <protection locked="0"/>
    </xf>
    <xf numFmtId="0" fontId="6" fillId="0" borderId="27" xfId="69" applyFont="1" applyBorder="1" applyAlignment="1" quotePrefix="1">
      <alignment horizontal="center"/>
      <protection/>
    </xf>
    <xf numFmtId="0" fontId="0" fillId="0" borderId="27" xfId="0" applyBorder="1" applyAlignment="1">
      <alignment horizontal="center"/>
    </xf>
    <xf numFmtId="0" fontId="6" fillId="0" borderId="34" xfId="69" applyFont="1" applyBorder="1" applyAlignment="1">
      <alignment horizontal="center"/>
      <protection/>
    </xf>
    <xf numFmtId="0" fontId="6" fillId="0" borderId="0" xfId="63" applyFont="1" applyBorder="1" applyAlignment="1" quotePrefix="1">
      <alignment horizontal="left"/>
      <protection/>
    </xf>
    <xf numFmtId="0" fontId="6" fillId="0" borderId="0" xfId="63" applyFont="1" applyBorder="1" applyAlignment="1">
      <alignment horizontal="left"/>
      <protection/>
    </xf>
    <xf numFmtId="1" fontId="6" fillId="0" borderId="16" xfId="63" applyNumberFormat="1" applyFont="1" applyBorder="1" applyAlignment="1" applyProtection="1">
      <alignment horizontal="left"/>
      <protection locked="0"/>
    </xf>
    <xf numFmtId="164" fontId="7" fillId="0" borderId="0" xfId="65" applyNumberFormat="1" applyFont="1" applyBorder="1" applyAlignment="1">
      <alignment horizontal="centerContinuous"/>
      <protection/>
    </xf>
    <xf numFmtId="164" fontId="6" fillId="0" borderId="0" xfId="65" applyNumberFormat="1" applyFont="1" applyBorder="1" applyAlignment="1">
      <alignment horizontal="centerContinuous"/>
      <protection/>
    </xf>
    <xf numFmtId="0" fontId="0" fillId="0" borderId="15" xfId="0" applyFont="1" applyBorder="1" applyAlignment="1" quotePrefix="1">
      <alignment horizontal="centerContinuous"/>
    </xf>
    <xf numFmtId="0" fontId="6" fillId="0" borderId="0" xfId="63" applyFont="1" applyBorder="1" applyAlignment="1">
      <alignment horizontal="center"/>
      <protection/>
    </xf>
    <xf numFmtId="0" fontId="0" fillId="0" borderId="0" xfId="0" applyFont="1" applyAlignment="1">
      <alignment horizontal="left"/>
    </xf>
    <xf numFmtId="0" fontId="12" fillId="0" borderId="10" xfId="63" applyFont="1" applyBorder="1">
      <alignment/>
      <protection/>
    </xf>
    <xf numFmtId="0" fontId="12" fillId="0" borderId="10" xfId="63" applyFont="1" applyBorder="1" applyAlignment="1">
      <alignment horizontal="left"/>
      <protection/>
    </xf>
    <xf numFmtId="1" fontId="12" fillId="30" borderId="20" xfId="63" applyNumberFormat="1" applyFont="1" applyFill="1" applyBorder="1" applyAlignment="1" applyProtection="1">
      <alignment horizontal="right"/>
      <protection/>
    </xf>
    <xf numFmtId="0" fontId="11" fillId="0" borderId="0" xfId="76">
      <alignment/>
      <protection/>
    </xf>
    <xf numFmtId="0" fontId="11" fillId="0" borderId="0" xfId="76" applyAlignment="1">
      <alignment horizontal="center"/>
      <protection/>
    </xf>
    <xf numFmtId="0" fontId="11" fillId="0" borderId="0" xfId="76" applyBorder="1" applyAlignment="1">
      <alignment horizontal="center"/>
      <protection/>
    </xf>
    <xf numFmtId="0" fontId="11" fillId="0" borderId="0" xfId="76" applyBorder="1">
      <alignment/>
      <protection/>
    </xf>
    <xf numFmtId="0" fontId="11" fillId="0" borderId="0" xfId="77">
      <alignment/>
      <protection/>
    </xf>
    <xf numFmtId="0" fontId="11" fillId="0" borderId="15" xfId="77" applyBorder="1">
      <alignment/>
      <protection/>
    </xf>
    <xf numFmtId="0" fontId="11" fillId="0" borderId="0" xfId="77" applyBorder="1">
      <alignment/>
      <protection/>
    </xf>
    <xf numFmtId="0" fontId="11" fillId="0" borderId="0" xfId="77" applyBorder="1" applyAlignment="1">
      <alignment horizontal="center"/>
      <protection/>
    </xf>
    <xf numFmtId="0" fontId="11" fillId="0" borderId="0" xfId="77" applyAlignment="1">
      <alignment horizontal="center"/>
      <protection/>
    </xf>
    <xf numFmtId="0" fontId="11" fillId="0" borderId="0" xfId="78">
      <alignment/>
      <protection/>
    </xf>
    <xf numFmtId="0" fontId="17" fillId="0" borderId="0" xfId="78" applyFont="1" applyBorder="1" applyAlignment="1">
      <alignment horizontal="left"/>
      <protection/>
    </xf>
    <xf numFmtId="0" fontId="11" fillId="0" borderId="0" xfId="78" applyBorder="1">
      <alignment/>
      <protection/>
    </xf>
    <xf numFmtId="0" fontId="11" fillId="0" borderId="15" xfId="78" applyBorder="1">
      <alignment/>
      <protection/>
    </xf>
    <xf numFmtId="0" fontId="11" fillId="0" borderId="40" xfId="78" applyBorder="1">
      <alignment/>
      <protection/>
    </xf>
    <xf numFmtId="0" fontId="14" fillId="0" borderId="40" xfId="78" applyFont="1" applyBorder="1" applyAlignment="1">
      <alignment horizontal="left"/>
      <protection/>
    </xf>
    <xf numFmtId="3" fontId="11" fillId="0" borderId="0" xfId="78" applyNumberFormat="1">
      <alignment/>
      <protection/>
    </xf>
    <xf numFmtId="0" fontId="14" fillId="0" borderId="40" xfId="78" applyFont="1" applyBorder="1">
      <alignment/>
      <protection/>
    </xf>
    <xf numFmtId="0" fontId="11" fillId="0" borderId="0" xfId="78" applyAlignment="1">
      <alignment horizontal="centerContinuous"/>
      <protection/>
    </xf>
    <xf numFmtId="0" fontId="11" fillId="0" borderId="34" xfId="78" applyBorder="1" applyAlignment="1">
      <alignment horizontal="center"/>
      <protection/>
    </xf>
    <xf numFmtId="0" fontId="11" fillId="0" borderId="15" xfId="78" applyFont="1" applyBorder="1" applyAlignment="1">
      <alignment horizontal="left"/>
      <protection/>
    </xf>
    <xf numFmtId="3" fontId="11" fillId="0" borderId="34" xfId="78" applyNumberFormat="1" applyBorder="1" applyAlignment="1" quotePrefix="1">
      <alignment horizontal="center"/>
      <protection/>
    </xf>
    <xf numFmtId="3" fontId="11" fillId="0" borderId="34" xfId="78" applyNumberFormat="1" applyBorder="1">
      <alignment/>
      <protection/>
    </xf>
    <xf numFmtId="0" fontId="11" fillId="0" borderId="18" xfId="78" applyBorder="1" applyAlignment="1">
      <alignment horizontal="centerContinuous"/>
      <protection/>
    </xf>
    <xf numFmtId="0" fontId="11" fillId="0" borderId="15" xfId="78" applyFont="1" applyBorder="1" applyAlignment="1">
      <alignment horizontal="centerContinuous"/>
      <protection/>
    </xf>
    <xf numFmtId="0" fontId="11" fillId="0" borderId="18" xfId="78" applyFont="1" applyBorder="1" applyAlignment="1">
      <alignment horizontal="center"/>
      <protection/>
    </xf>
    <xf numFmtId="0" fontId="14" fillId="0" borderId="15" xfId="78" applyFont="1" applyBorder="1">
      <alignment/>
      <protection/>
    </xf>
    <xf numFmtId="0" fontId="14" fillId="0" borderId="15" xfId="78" applyFont="1" applyBorder="1" applyAlignment="1" quotePrefix="1">
      <alignment horizontal="left"/>
      <protection/>
    </xf>
    <xf numFmtId="0" fontId="14" fillId="0" borderId="40" xfId="78" applyFont="1" applyBorder="1" applyAlignment="1" quotePrefix="1">
      <alignment horizontal="left"/>
      <protection/>
    </xf>
    <xf numFmtId="1" fontId="11" fillId="30" borderId="34" xfId="78" applyNumberFormat="1" applyFill="1" applyBorder="1" applyAlignment="1" applyProtection="1">
      <alignment horizontal="right"/>
      <protection/>
    </xf>
    <xf numFmtId="1" fontId="11" fillId="30" borderId="34" xfId="78" applyNumberFormat="1" applyFill="1" applyBorder="1" applyAlignment="1" applyProtection="1" quotePrefix="1">
      <alignment horizontal="right"/>
      <protection/>
    </xf>
    <xf numFmtId="0" fontId="6" fillId="0" borderId="41" xfId="63" applyFont="1" applyBorder="1">
      <alignment/>
      <protection/>
    </xf>
    <xf numFmtId="0" fontId="6" fillId="0" borderId="41" xfId="63" applyFont="1" applyBorder="1" applyAlignment="1">
      <alignment horizontal="center"/>
      <protection/>
    </xf>
    <xf numFmtId="0" fontId="6" fillId="0" borderId="42" xfId="63" applyFont="1" applyBorder="1" applyAlignment="1">
      <alignment horizontal="center"/>
      <protection/>
    </xf>
    <xf numFmtId="0" fontId="6" fillId="0" borderId="34" xfId="63" applyFont="1" applyBorder="1" applyAlignment="1">
      <alignment horizontal="center"/>
      <protection/>
    </xf>
    <xf numFmtId="0" fontId="11" fillId="0" borderId="36" xfId="78" applyBorder="1" applyAlignment="1">
      <alignment horizontal="center"/>
      <protection/>
    </xf>
    <xf numFmtId="0" fontId="6" fillId="0" borderId="31" xfId="63" applyFont="1" applyBorder="1" applyAlignment="1">
      <alignment horizontal="center"/>
      <protection/>
    </xf>
    <xf numFmtId="0" fontId="6" fillId="0" borderId="43" xfId="63" applyFont="1" applyBorder="1" applyAlignment="1">
      <alignment horizontal="center"/>
      <protection/>
    </xf>
    <xf numFmtId="0" fontId="6" fillId="0" borderId="36" xfId="63" applyFont="1" applyBorder="1" applyAlignment="1">
      <alignment horizontal="center"/>
      <protection/>
    </xf>
    <xf numFmtId="0" fontId="6" fillId="0" borderId="32" xfId="63" applyFont="1" applyBorder="1" applyAlignment="1">
      <alignment horizontal="center"/>
      <protection/>
    </xf>
    <xf numFmtId="0" fontId="0" fillId="0" borderId="43" xfId="0" applyBorder="1" applyAlignment="1">
      <alignment/>
    </xf>
    <xf numFmtId="0" fontId="0" fillId="0" borderId="44" xfId="64" applyFont="1" applyFill="1" applyBorder="1" applyAlignment="1" applyProtection="1">
      <alignment horizontal="center"/>
      <protection/>
    </xf>
    <xf numFmtId="0" fontId="0" fillId="0" borderId="44" xfId="64" applyFont="1" applyFill="1" applyBorder="1" applyAlignment="1" applyProtection="1" quotePrefix="1">
      <alignment horizontal="center"/>
      <protection/>
    </xf>
    <xf numFmtId="0" fontId="0" fillId="0" borderId="45" xfId="64" applyFont="1" applyFill="1" applyBorder="1" applyAlignment="1" applyProtection="1" quotePrefix="1">
      <alignment horizontal="center"/>
      <protection/>
    </xf>
    <xf numFmtId="0" fontId="0" fillId="0" borderId="0" xfId="64" applyFont="1" applyFill="1" applyBorder="1" applyAlignment="1" applyProtection="1">
      <alignment horizontal="center"/>
      <protection/>
    </xf>
    <xf numFmtId="164" fontId="6" fillId="0" borderId="0" xfId="63" applyNumberFormat="1" applyFont="1" applyAlignment="1" quotePrefix="1">
      <alignment horizontal="left"/>
      <protection/>
    </xf>
    <xf numFmtId="0" fontId="6" fillId="0" borderId="44" xfId="63" applyFont="1" applyFill="1" applyBorder="1" applyAlignment="1">
      <alignment horizontal="center"/>
      <protection/>
    </xf>
    <xf numFmtId="0" fontId="6" fillId="0" borderId="46" xfId="63" applyFont="1" applyFill="1" applyBorder="1" applyAlignment="1">
      <alignment horizontal="center"/>
      <protection/>
    </xf>
    <xf numFmtId="0" fontId="6" fillId="0" borderId="45" xfId="63" applyFont="1" applyFill="1" applyBorder="1" applyAlignment="1">
      <alignment horizontal="center"/>
      <protection/>
    </xf>
    <xf numFmtId="166" fontId="6" fillId="0" borderId="17" xfId="65" applyFont="1" applyBorder="1" applyAlignment="1" quotePrefix="1">
      <alignment horizontal="left"/>
      <protection/>
    </xf>
    <xf numFmtId="166" fontId="6" fillId="0" borderId="44" xfId="65" applyFont="1" applyBorder="1">
      <alignment/>
      <protection/>
    </xf>
    <xf numFmtId="166" fontId="6" fillId="0" borderId="44" xfId="65" applyFont="1" applyBorder="1" applyAlignment="1">
      <alignment horizontal="center"/>
      <protection/>
    </xf>
    <xf numFmtId="166" fontId="6" fillId="0" borderId="45" xfId="65" applyFont="1" applyBorder="1" applyAlignment="1">
      <alignment horizontal="center"/>
      <protection/>
    </xf>
    <xf numFmtId="1" fontId="6" fillId="0" borderId="0" xfId="63"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63" applyFont="1" applyBorder="1" applyAlignment="1">
      <alignment horizontal="centerContinuous"/>
      <protection/>
    </xf>
    <xf numFmtId="166" fontId="7" fillId="0" borderId="0" xfId="69"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31" xfId="0" applyBorder="1" applyAlignment="1">
      <alignment horizontal="center"/>
    </xf>
    <xf numFmtId="0" fontId="6" fillId="0" borderId="31" xfId="69" applyFont="1" applyBorder="1" applyAlignment="1">
      <alignment horizontal="center"/>
      <protection/>
    </xf>
    <xf numFmtId="166" fontId="6" fillId="0" borderId="31" xfId="69" applyNumberFormat="1" applyFont="1" applyBorder="1" applyAlignment="1" applyProtection="1">
      <alignment horizontal="center"/>
      <protection locked="0"/>
    </xf>
    <xf numFmtId="166" fontId="6" fillId="0" borderId="25" xfId="65" applyFont="1" applyBorder="1" applyAlignment="1" quotePrefix="1">
      <alignment horizontal="center"/>
      <protection/>
    </xf>
    <xf numFmtId="0" fontId="6" fillId="0" borderId="31" xfId="66" applyFont="1" applyBorder="1" applyAlignment="1" quotePrefix="1">
      <alignment horizontal="center"/>
      <protection/>
    </xf>
    <xf numFmtId="39" fontId="6" fillId="0" borderId="31" xfId="66" applyNumberFormat="1" applyFont="1" applyBorder="1" applyAlignment="1" quotePrefix="1">
      <alignment horizontal="center"/>
      <protection/>
    </xf>
    <xf numFmtId="0" fontId="6" fillId="0" borderId="27" xfId="61" applyFont="1" applyBorder="1" applyAlignment="1" quotePrefix="1">
      <alignment horizontal="center"/>
      <protection/>
    </xf>
    <xf numFmtId="1" fontId="6" fillId="0" borderId="11" xfId="63" applyNumberFormat="1" applyFont="1" applyBorder="1" applyAlignment="1" applyProtection="1" quotePrefix="1">
      <alignment horizontal="center"/>
      <protection locked="0"/>
    </xf>
    <xf numFmtId="175" fontId="6" fillId="0" borderId="16" xfId="63" applyNumberFormat="1" applyFont="1" applyBorder="1" applyAlignment="1">
      <alignment horizontal="center"/>
      <protection/>
    </xf>
    <xf numFmtId="38" fontId="6" fillId="0" borderId="16" xfId="63" applyNumberFormat="1" applyFont="1" applyBorder="1" applyAlignment="1" applyProtection="1">
      <alignment horizontal="right"/>
      <protection locked="0"/>
    </xf>
    <xf numFmtId="38" fontId="6" fillId="30" borderId="19" xfId="63" applyNumberFormat="1" applyFont="1" applyFill="1" applyBorder="1" applyAlignment="1" applyProtection="1">
      <alignment horizontal="right"/>
      <protection locked="0"/>
    </xf>
    <xf numFmtId="38" fontId="6" fillId="30" borderId="19" xfId="63" applyNumberFormat="1" applyFont="1" applyFill="1" applyBorder="1" applyAlignment="1" applyProtection="1">
      <alignment horizontal="right"/>
      <protection/>
    </xf>
    <xf numFmtId="38" fontId="6" fillId="0" borderId="34" xfId="69" applyNumberFormat="1" applyFont="1" applyBorder="1">
      <alignment/>
      <protection/>
    </xf>
    <xf numFmtId="9" fontId="6" fillId="0" borderId="34" xfId="81" applyFont="1" applyBorder="1" applyAlignment="1">
      <alignment/>
    </xf>
    <xf numFmtId="9" fontId="6" fillId="30" borderId="34" xfId="81" applyFont="1" applyFill="1" applyBorder="1" applyAlignment="1" applyProtection="1">
      <alignment horizontal="right"/>
      <protection/>
    </xf>
    <xf numFmtId="0" fontId="7" fillId="0" borderId="0" xfId="69" applyFont="1" applyAlignment="1">
      <alignment horizontal="centerContinuous"/>
      <protection/>
    </xf>
    <xf numFmtId="0" fontId="6" fillId="0" borderId="0" xfId="69" applyFont="1" applyAlignment="1" quotePrefix="1">
      <alignment horizontal="left"/>
      <protection/>
    </xf>
    <xf numFmtId="0" fontId="7" fillId="0" borderId="10" xfId="63" applyFont="1" applyBorder="1" applyAlignment="1">
      <alignment horizontal="centerContinuous"/>
      <protection/>
    </xf>
    <xf numFmtId="166" fontId="6" fillId="0" borderId="15" xfId="65" applyFont="1" applyBorder="1" applyAlignment="1" quotePrefix="1">
      <alignment horizontal="centerContinuous"/>
      <protection/>
    </xf>
    <xf numFmtId="0" fontId="6" fillId="0" borderId="43" xfId="63" applyFont="1" applyBorder="1">
      <alignment/>
      <protection/>
    </xf>
    <xf numFmtId="0" fontId="1" fillId="0" borderId="0" xfId="0" applyFont="1" applyAlignment="1">
      <alignment/>
    </xf>
    <xf numFmtId="0" fontId="0" fillId="0" borderId="47" xfId="0" applyBorder="1" applyAlignment="1">
      <alignment/>
    </xf>
    <xf numFmtId="0" fontId="0" fillId="0" borderId="48" xfId="0" applyBorder="1" applyAlignment="1">
      <alignment/>
    </xf>
    <xf numFmtId="0" fontId="0" fillId="0" borderId="41" xfId="0" applyBorder="1" applyAlignment="1">
      <alignment/>
    </xf>
    <xf numFmtId="1" fontId="0" fillId="0" borderId="48" xfId="0" applyNumberFormat="1" applyBorder="1" applyAlignment="1">
      <alignment/>
    </xf>
    <xf numFmtId="0" fontId="18" fillId="0" borderId="15" xfId="0" applyFont="1" applyBorder="1" applyAlignment="1">
      <alignment/>
    </xf>
    <xf numFmtId="0" fontId="18" fillId="0" borderId="43" xfId="0" applyFont="1" applyBorder="1" applyAlignment="1">
      <alignment/>
    </xf>
    <xf numFmtId="0" fontId="0" fillId="0" borderId="36" xfId="74" applyFont="1" applyBorder="1" applyAlignment="1" applyProtection="1">
      <alignment horizontal="center" vertical="top"/>
      <protection/>
    </xf>
    <xf numFmtId="175" fontId="0" fillId="0" borderId="15" xfId="74" applyNumberFormat="1" applyFont="1" applyBorder="1" applyAlignment="1" applyProtection="1">
      <alignment horizontal="left" vertical="top" wrapText="1"/>
      <protection/>
    </xf>
    <xf numFmtId="175" fontId="0" fillId="0" borderId="15" xfId="74" applyNumberFormat="1" applyFont="1" applyBorder="1" applyAlignment="1" applyProtection="1">
      <alignment horizontal="left" vertical="top" wrapText="1"/>
      <protection/>
    </xf>
    <xf numFmtId="0" fontId="0" fillId="0" borderId="49" xfId="74" applyFont="1" applyBorder="1" applyAlignment="1" applyProtection="1">
      <alignment horizontal="center" vertical="top"/>
      <protection/>
    </xf>
    <xf numFmtId="1" fontId="0" fillId="0" borderId="31" xfId="74" applyNumberFormat="1" applyFont="1" applyBorder="1" applyAlignment="1" applyProtection="1">
      <alignment horizontal="right" vertical="top"/>
      <protection locked="0"/>
    </xf>
    <xf numFmtId="0" fontId="0" fillId="0" borderId="50" xfId="0" applyBorder="1" applyAlignment="1">
      <alignment/>
    </xf>
    <xf numFmtId="1" fontId="6" fillId="0" borderId="27" xfId="63" applyNumberFormat="1" applyFont="1" applyBorder="1" applyAlignment="1" applyProtection="1">
      <alignment horizontal="left"/>
      <protection locked="0"/>
    </xf>
    <xf numFmtId="0" fontId="18" fillId="0" borderId="18" xfId="0" applyFont="1" applyBorder="1" applyAlignment="1">
      <alignment/>
    </xf>
    <xf numFmtId="0" fontId="6" fillId="0" borderId="49" xfId="75" applyFont="1" applyBorder="1" applyAlignment="1">
      <alignment horizontal="center"/>
      <protection/>
    </xf>
    <xf numFmtId="0" fontId="6" fillId="0" borderId="49" xfId="75" applyFont="1" applyBorder="1">
      <alignment/>
      <protection/>
    </xf>
    <xf numFmtId="0" fontId="6" fillId="0" borderId="34" xfId="75" applyFont="1" applyBorder="1">
      <alignment/>
      <protection/>
    </xf>
    <xf numFmtId="1" fontId="6" fillId="30" borderId="34" xfId="63" applyNumberFormat="1" applyFont="1" applyFill="1" applyBorder="1" applyAlignment="1" applyProtection="1">
      <alignment horizontal="right"/>
      <protection/>
    </xf>
    <xf numFmtId="0" fontId="0" fillId="0" borderId="34" xfId="0" applyBorder="1" applyAlignment="1">
      <alignment/>
    </xf>
    <xf numFmtId="175" fontId="0" fillId="0" borderId="34" xfId="74" applyNumberFormat="1" applyFont="1" applyBorder="1" applyAlignment="1" applyProtection="1">
      <alignment horizontal="left" vertical="top" wrapText="1"/>
      <protection/>
    </xf>
    <xf numFmtId="0" fontId="0" fillId="0" borderId="34" xfId="74" applyFont="1" applyBorder="1" applyAlignment="1" applyProtection="1">
      <alignment horizontal="center" vertical="top"/>
      <protection/>
    </xf>
    <xf numFmtId="175" fontId="0" fillId="0" borderId="34" xfId="74" applyNumberFormat="1" applyFont="1" applyBorder="1" applyAlignment="1" applyProtection="1">
      <alignment horizontal="left" vertical="top" wrapText="1"/>
      <protection/>
    </xf>
    <xf numFmtId="0" fontId="6" fillId="0" borderId="41" xfId="63" applyFont="1" applyBorder="1" applyAlignment="1">
      <alignment horizontal="left"/>
      <protection/>
    </xf>
    <xf numFmtId="0" fontId="0" fillId="0" borderId="43" xfId="74" applyFont="1" applyBorder="1" applyAlignment="1" applyProtection="1">
      <alignment horizontal="left" vertical="top"/>
      <protection/>
    </xf>
    <xf numFmtId="0" fontId="6" fillId="0" borderId="51" xfId="63" applyFont="1" applyBorder="1">
      <alignment/>
      <protection/>
    </xf>
    <xf numFmtId="0" fontId="6" fillId="0" borderId="51" xfId="63" applyFont="1" applyBorder="1" applyAlignment="1">
      <alignment horizontal="left"/>
      <protection/>
    </xf>
    <xf numFmtId="0" fontId="6" fillId="0" borderId="51" xfId="63" applyFont="1" applyBorder="1" applyAlignment="1" quotePrefix="1">
      <alignment horizontal="left"/>
      <protection/>
    </xf>
    <xf numFmtId="0" fontId="1" fillId="0" borderId="15" xfId="74" applyFont="1" applyBorder="1" applyAlignment="1" applyProtection="1">
      <alignment horizontal="left" vertical="top"/>
      <protection/>
    </xf>
    <xf numFmtId="0" fontId="7" fillId="0" borderId="0" xfId="63" applyFont="1" applyBorder="1" applyAlignment="1">
      <alignment horizontal="left"/>
      <protection/>
    </xf>
    <xf numFmtId="0" fontId="18" fillId="0" borderId="0" xfId="0" applyFont="1" applyBorder="1" applyAlignment="1">
      <alignment/>
    </xf>
    <xf numFmtId="0" fontId="0" fillId="0" borderId="0" xfId="74" applyFont="1" applyBorder="1" applyAlignment="1" applyProtection="1">
      <alignment horizontal="center" vertical="top" wrapText="1"/>
      <protection/>
    </xf>
    <xf numFmtId="0" fontId="0" fillId="0" borderId="27" xfId="0" applyFont="1" applyBorder="1" applyAlignment="1">
      <alignment horizontal="center"/>
    </xf>
    <xf numFmtId="0" fontId="0" fillId="0" borderId="0" xfId="0" applyFont="1" applyBorder="1" applyAlignment="1">
      <alignment horizontal="center"/>
    </xf>
    <xf numFmtId="0" fontId="0" fillId="0" borderId="43" xfId="0" applyFont="1" applyBorder="1" applyAlignment="1">
      <alignment/>
    </xf>
    <xf numFmtId="0" fontId="0" fillId="0" borderId="31" xfId="0" applyFont="1" applyBorder="1" applyAlignment="1">
      <alignment horizontal="center"/>
    </xf>
    <xf numFmtId="0" fontId="0" fillId="0" borderId="41" xfId="74" applyFont="1" applyBorder="1" applyAlignment="1" applyProtection="1">
      <alignment horizontal="center" vertical="top"/>
      <protection/>
    </xf>
    <xf numFmtId="0" fontId="0" fillId="0" borderId="41" xfId="74" applyFont="1" applyBorder="1" applyAlignment="1" applyProtection="1">
      <alignment horizontal="center" vertical="top" wrapText="1"/>
      <protection/>
    </xf>
    <xf numFmtId="0" fontId="0" fillId="0" borderId="41" xfId="0" applyFont="1" applyBorder="1" applyAlignment="1">
      <alignment horizontal="center"/>
    </xf>
    <xf numFmtId="0" fontId="6" fillId="0" borderId="0" xfId="69" applyFont="1" applyBorder="1">
      <alignment/>
      <protection/>
    </xf>
    <xf numFmtId="0" fontId="6" fillId="0" borderId="0" xfId="69" applyFont="1" applyBorder="1" applyAlignment="1">
      <alignment horizontal="left"/>
      <protection/>
    </xf>
    <xf numFmtId="0" fontId="6" fillId="0" borderId="0" xfId="69" applyFont="1" applyAlignment="1">
      <alignment horizontal="left"/>
      <protection/>
    </xf>
    <xf numFmtId="175" fontId="6" fillId="0" borderId="17" xfId="63" applyNumberFormat="1" applyFont="1" applyBorder="1">
      <alignment/>
      <protection/>
    </xf>
    <xf numFmtId="39" fontId="6" fillId="0" borderId="39" xfId="63" applyNumberFormat="1" applyFont="1" applyBorder="1">
      <alignment/>
      <protection/>
    </xf>
    <xf numFmtId="0" fontId="6" fillId="0" borderId="34" xfId="63" applyFont="1" applyBorder="1">
      <alignment/>
      <protection/>
    </xf>
    <xf numFmtId="0" fontId="6" fillId="0" borderId="17" xfId="63" applyFont="1" applyBorder="1" applyAlignment="1">
      <alignment horizontal="left"/>
      <protection/>
    </xf>
    <xf numFmtId="175" fontId="6" fillId="0" borderId="43" xfId="63" applyNumberFormat="1" applyFont="1" applyBorder="1" applyAlignment="1">
      <alignment horizontal="centerContinuous"/>
      <protection/>
    </xf>
    <xf numFmtId="164" fontId="7" fillId="0" borderId="15" xfId="63" applyNumberFormat="1" applyFont="1" applyBorder="1" applyAlignment="1">
      <alignment horizontal="centerContinuous"/>
      <protection/>
    </xf>
    <xf numFmtId="0" fontId="6" fillId="0" borderId="42" xfId="63" applyNumberFormat="1" applyFont="1" applyBorder="1" applyAlignment="1">
      <alignment/>
      <protection/>
    </xf>
    <xf numFmtId="0" fontId="6" fillId="0" borderId="42" xfId="63" applyNumberFormat="1" applyFont="1" applyBorder="1" applyAlignment="1">
      <alignment horizontal="center"/>
      <protection/>
    </xf>
    <xf numFmtId="0" fontId="6" fillId="0" borderId="18" xfId="63" applyFont="1" applyBorder="1" applyAlignment="1">
      <alignment horizontal="left"/>
      <protection/>
    </xf>
    <xf numFmtId="164" fontId="7" fillId="0" borderId="15" xfId="63" applyNumberFormat="1" applyFont="1" applyBorder="1" applyAlignment="1">
      <alignment horizontal="left"/>
      <protection/>
    </xf>
    <xf numFmtId="0" fontId="7" fillId="0" borderId="15" xfId="63" applyFont="1" applyBorder="1" applyAlignment="1">
      <alignment horizontal="left"/>
      <protection/>
    </xf>
    <xf numFmtId="175" fontId="6" fillId="0" borderId="11" xfId="63" applyNumberFormat="1" applyFont="1" applyBorder="1" applyAlignment="1">
      <alignment horizontal="center" vertical="center"/>
      <protection/>
    </xf>
    <xf numFmtId="0" fontId="6" fillId="0" borderId="15" xfId="63" applyFont="1" applyBorder="1" applyAlignment="1">
      <alignment horizontal="left" vertical="center"/>
      <protection/>
    </xf>
    <xf numFmtId="0" fontId="7" fillId="0" borderId="15" xfId="63" applyFont="1" applyBorder="1" applyAlignment="1">
      <alignment horizontal="center"/>
      <protection/>
    </xf>
    <xf numFmtId="164" fontId="7" fillId="0" borderId="15" xfId="63" applyNumberFormat="1" applyFont="1" applyBorder="1" applyAlignment="1">
      <alignment horizontal="center"/>
      <protection/>
    </xf>
    <xf numFmtId="175" fontId="6" fillId="0" borderId="0" xfId="63" applyNumberFormat="1" applyFont="1" applyBorder="1" applyAlignment="1">
      <alignment horizontal="center"/>
      <protection/>
    </xf>
    <xf numFmtId="1" fontId="6" fillId="0" borderId="0" xfId="63" applyNumberFormat="1" applyFont="1" applyBorder="1" applyAlignment="1" applyProtection="1">
      <alignment horizontal="right"/>
      <protection locked="0"/>
    </xf>
    <xf numFmtId="0" fontId="6" fillId="0" borderId="52" xfId="63" applyFont="1" applyBorder="1" applyAlignment="1">
      <alignment horizontal="center"/>
      <protection/>
    </xf>
    <xf numFmtId="1" fontId="6" fillId="0" borderId="52" xfId="63" applyNumberFormat="1" applyFont="1" applyBorder="1" applyAlignment="1" applyProtection="1">
      <alignment horizontal="right"/>
      <protection locked="0"/>
    </xf>
    <xf numFmtId="1" fontId="6" fillId="0" borderId="17" xfId="63" applyNumberFormat="1" applyFont="1" applyBorder="1" applyAlignment="1" applyProtection="1">
      <alignment horizontal="right"/>
      <protection locked="0"/>
    </xf>
    <xf numFmtId="1" fontId="6" fillId="0" borderId="33" xfId="63" applyNumberFormat="1" applyFont="1" applyBorder="1" applyAlignment="1" applyProtection="1">
      <alignment horizontal="right"/>
      <protection locked="0"/>
    </xf>
    <xf numFmtId="0" fontId="6" fillId="0" borderId="53" xfId="63" applyFont="1" applyBorder="1" applyAlignment="1">
      <alignment horizontal="center"/>
      <protection/>
    </xf>
    <xf numFmtId="0" fontId="7" fillId="0" borderId="0" xfId="63" applyFont="1" applyBorder="1" applyAlignment="1" quotePrefix="1">
      <alignment horizontal="left"/>
      <protection/>
    </xf>
    <xf numFmtId="2" fontId="6" fillId="0" borderId="0" xfId="63" applyNumberFormat="1" applyFont="1" applyBorder="1">
      <alignment/>
      <protection/>
    </xf>
    <xf numFmtId="1" fontId="6" fillId="30" borderId="0" xfId="63" applyNumberFormat="1" applyFont="1" applyFill="1" applyBorder="1" applyProtection="1">
      <alignment/>
      <protection/>
    </xf>
    <xf numFmtId="2" fontId="6" fillId="0" borderId="33" xfId="63" applyNumberFormat="1" applyFont="1" applyBorder="1">
      <alignment/>
      <protection/>
    </xf>
    <xf numFmtId="164" fontId="6" fillId="0" borderId="0" xfId="63" applyNumberFormat="1" applyFont="1" quotePrefix="1">
      <alignment/>
      <protection/>
    </xf>
    <xf numFmtId="164" fontId="6" fillId="0" borderId="0" xfId="63" applyNumberFormat="1" applyFont="1" applyAlignment="1">
      <alignment horizontal="left"/>
      <protection/>
    </xf>
    <xf numFmtId="0" fontId="1"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13" fillId="0" borderId="0" xfId="0" applyFont="1" applyAlignment="1">
      <alignment/>
    </xf>
    <xf numFmtId="0" fontId="23" fillId="0" borderId="0" xfId="0" applyFont="1" applyAlignment="1">
      <alignment/>
    </xf>
    <xf numFmtId="1" fontId="12" fillId="30" borderId="20" xfId="63" applyNumberFormat="1" applyFont="1" applyFill="1" applyBorder="1" applyAlignment="1" applyProtection="1">
      <alignment horizontal="center"/>
      <protection/>
    </xf>
    <xf numFmtId="1" fontId="12" fillId="30" borderId="54" xfId="63" applyNumberFormat="1" applyFont="1" applyFill="1" applyBorder="1" applyAlignment="1" applyProtection="1">
      <alignment horizontal="center"/>
      <protection/>
    </xf>
    <xf numFmtId="1" fontId="6" fillId="0" borderId="39" xfId="63" applyNumberFormat="1" applyFont="1" applyBorder="1" applyAlignment="1" applyProtection="1">
      <alignment horizontal="right"/>
      <protection locked="0"/>
    </xf>
    <xf numFmtId="1" fontId="6" fillId="0" borderId="40" xfId="63" applyNumberFormat="1" applyFont="1" applyBorder="1" applyAlignment="1" applyProtection="1">
      <alignment horizontal="right"/>
      <protection locked="0"/>
    </xf>
    <xf numFmtId="1" fontId="6" fillId="0" borderId="55" xfId="63" applyNumberFormat="1" applyFont="1" applyBorder="1" applyAlignment="1" applyProtection="1">
      <alignment horizontal="right"/>
      <protection locked="0"/>
    </xf>
    <xf numFmtId="1" fontId="6" fillId="0" borderId="56" xfId="63" applyNumberFormat="1" applyFont="1" applyBorder="1" applyAlignment="1" applyProtection="1">
      <alignment horizontal="right"/>
      <protection locked="0"/>
    </xf>
    <xf numFmtId="1" fontId="6" fillId="0" borderId="13" xfId="63" applyNumberFormat="1" applyFont="1" applyBorder="1" applyAlignment="1" applyProtection="1">
      <alignment horizontal="right"/>
      <protection locked="0"/>
    </xf>
    <xf numFmtId="1" fontId="12" fillId="30" borderId="57" xfId="63" applyNumberFormat="1" applyFont="1" applyFill="1" applyBorder="1" applyAlignment="1" applyProtection="1">
      <alignment horizontal="center"/>
      <protection/>
    </xf>
    <xf numFmtId="1" fontId="12" fillId="30" borderId="58" xfId="63" applyNumberFormat="1" applyFont="1" applyFill="1" applyBorder="1" applyAlignment="1" applyProtection="1">
      <alignment horizontal="center"/>
      <protection/>
    </xf>
    <xf numFmtId="1" fontId="6" fillId="0" borderId="20" xfId="63" applyNumberFormat="1" applyFont="1" applyBorder="1" applyProtection="1">
      <alignment/>
      <protection locked="0"/>
    </xf>
    <xf numFmtId="0" fontId="0" fillId="0" borderId="0" xfId="74" applyFont="1" applyBorder="1" applyAlignment="1" applyProtection="1">
      <alignment horizontal="left" vertical="top"/>
      <protection/>
    </xf>
    <xf numFmtId="49" fontId="6" fillId="0" borderId="15" xfId="63" applyNumberFormat="1" applyFont="1" applyBorder="1" applyAlignment="1">
      <alignment horizontal="center"/>
      <protection/>
    </xf>
    <xf numFmtId="0" fontId="6" fillId="0" borderId="20" xfId="63" applyFont="1" applyBorder="1" applyAlignment="1">
      <alignment horizontal="center"/>
      <protection/>
    </xf>
    <xf numFmtId="1" fontId="6" fillId="0" borderId="53" xfId="63" applyNumberFormat="1" applyFont="1" applyBorder="1" applyAlignment="1" applyProtection="1">
      <alignment horizontal="right"/>
      <protection locked="0"/>
    </xf>
    <xf numFmtId="1" fontId="6" fillId="0" borderId="59" xfId="63" applyNumberFormat="1" applyFont="1" applyBorder="1" applyAlignment="1" applyProtection="1">
      <alignment horizontal="right"/>
      <protection locked="0"/>
    </xf>
    <xf numFmtId="0" fontId="7" fillId="0" borderId="15" xfId="63" applyFont="1" applyBorder="1" applyAlignment="1">
      <alignment horizontal="right"/>
      <protection/>
    </xf>
    <xf numFmtId="0" fontId="7" fillId="0" borderId="15" xfId="63" applyNumberFormat="1" applyFont="1" applyBorder="1" applyAlignment="1">
      <alignment horizontal="right"/>
      <protection/>
    </xf>
    <xf numFmtId="0" fontId="6" fillId="0" borderId="60" xfId="63" applyFont="1" applyBorder="1">
      <alignment/>
      <protection/>
    </xf>
    <xf numFmtId="0" fontId="6" fillId="0" borderId="61" xfId="63" applyFont="1" applyBorder="1">
      <alignment/>
      <protection/>
    </xf>
    <xf numFmtId="0" fontId="6" fillId="0" borderId="62" xfId="63" applyFont="1" applyBorder="1">
      <alignment/>
      <protection/>
    </xf>
    <xf numFmtId="0" fontId="6" fillId="0" borderId="63" xfId="63" applyFont="1" applyBorder="1">
      <alignment/>
      <protection/>
    </xf>
    <xf numFmtId="0" fontId="6" fillId="0" borderId="64" xfId="63" applyFont="1" applyBorder="1">
      <alignment/>
      <protection/>
    </xf>
    <xf numFmtId="0" fontId="7" fillId="0" borderId="16" xfId="63" applyFont="1" applyBorder="1" applyAlignment="1">
      <alignment horizontal="left"/>
      <protection/>
    </xf>
    <xf numFmtId="0" fontId="7" fillId="0" borderId="11" xfId="63" applyFont="1" applyBorder="1" applyAlignment="1">
      <alignment horizontal="centerContinuous"/>
      <protection/>
    </xf>
    <xf numFmtId="0" fontId="6" fillId="0" borderId="11" xfId="63" applyFont="1" applyBorder="1" applyAlignment="1" quotePrefix="1">
      <alignment horizontal="left"/>
      <protection/>
    </xf>
    <xf numFmtId="0" fontId="6" fillId="0" borderId="25" xfId="63" applyFont="1" applyBorder="1">
      <alignment/>
      <protection/>
    </xf>
    <xf numFmtId="0" fontId="6" fillId="0" borderId="65" xfId="63" applyFont="1" applyBorder="1">
      <alignment/>
      <protection/>
    </xf>
    <xf numFmtId="0" fontId="6" fillId="0" borderId="65" xfId="63" applyFont="1" applyBorder="1" applyAlignment="1">
      <alignment horizontal="center"/>
      <protection/>
    </xf>
    <xf numFmtId="0" fontId="6" fillId="0" borderId="66" xfId="63" applyFont="1" applyBorder="1" applyAlignment="1">
      <alignment horizontal="center"/>
      <protection/>
    </xf>
    <xf numFmtId="0" fontId="6" fillId="0" borderId="40" xfId="63" applyFont="1" applyBorder="1" applyAlignment="1">
      <alignment horizontal="center"/>
      <protection/>
    </xf>
    <xf numFmtId="0" fontId="6" fillId="0" borderId="39" xfId="63" applyFont="1" applyBorder="1" applyAlignment="1">
      <alignment horizontal="center"/>
      <protection/>
    </xf>
    <xf numFmtId="0" fontId="6" fillId="0" borderId="47" xfId="63" applyFont="1" applyBorder="1">
      <alignment/>
      <protection/>
    </xf>
    <xf numFmtId="0" fontId="6" fillId="0" borderId="49" xfId="63" applyFont="1" applyBorder="1">
      <alignment/>
      <protection/>
    </xf>
    <xf numFmtId="0" fontId="6" fillId="30" borderId="59" xfId="63" applyFont="1" applyFill="1" applyBorder="1">
      <alignment/>
      <protection/>
    </xf>
    <xf numFmtId="0" fontId="6" fillId="30" borderId="67" xfId="63" applyFont="1" applyFill="1" applyBorder="1">
      <alignment/>
      <protection/>
    </xf>
    <xf numFmtId="0" fontId="6" fillId="0" borderId="27" xfId="63" applyFont="1" applyBorder="1" applyAlignment="1">
      <alignment horizontal="center"/>
      <protection/>
    </xf>
    <xf numFmtId="0" fontId="6" fillId="0" borderId="68" xfId="63" applyFont="1" applyBorder="1" applyAlignment="1">
      <alignment horizontal="center"/>
      <protection/>
    </xf>
    <xf numFmtId="0" fontId="6" fillId="30" borderId="69" xfId="63" applyFont="1" applyFill="1" applyBorder="1">
      <alignment/>
      <protection/>
    </xf>
    <xf numFmtId="0" fontId="6" fillId="0" borderId="70" xfId="63" applyFont="1" applyBorder="1" applyAlignment="1" quotePrefix="1">
      <alignment horizontal="center"/>
      <protection/>
    </xf>
    <xf numFmtId="0" fontId="6" fillId="0" borderId="71" xfId="63" applyFont="1" applyBorder="1">
      <alignment/>
      <protection/>
    </xf>
    <xf numFmtId="0" fontId="6" fillId="0" borderId="18" xfId="63" applyFont="1" applyBorder="1">
      <alignment/>
      <protection/>
    </xf>
    <xf numFmtId="0" fontId="6" fillId="0" borderId="41" xfId="63" applyFont="1" applyBorder="1" applyAlignment="1" quotePrefix="1">
      <alignment horizontal="left"/>
      <protection/>
    </xf>
    <xf numFmtId="1" fontId="6" fillId="0" borderId="43" xfId="63" applyNumberFormat="1" applyFont="1" applyBorder="1" applyAlignment="1" quotePrefix="1">
      <alignment horizontal="left"/>
      <protection/>
    </xf>
    <xf numFmtId="0" fontId="11" fillId="0" borderId="0" xfId="78" applyFont="1" applyBorder="1" applyAlignment="1">
      <alignment horizontal="left"/>
      <protection/>
    </xf>
    <xf numFmtId="0" fontId="11" fillId="0" borderId="15" xfId="78" applyFont="1" applyBorder="1">
      <alignment/>
      <protection/>
    </xf>
    <xf numFmtId="0" fontId="24" fillId="0" borderId="0" xfId="78" applyNumberFormat="1" applyFont="1" applyBorder="1" applyAlignment="1">
      <alignment horizontal="center"/>
      <protection/>
    </xf>
    <xf numFmtId="0" fontId="16" fillId="0" borderId="0" xfId="78" applyNumberFormat="1" applyFont="1" applyBorder="1" applyAlignment="1">
      <alignment horizontal="left"/>
      <protection/>
    </xf>
    <xf numFmtId="0" fontId="11" fillId="0" borderId="0" xfId="78" applyFont="1" applyBorder="1">
      <alignment/>
      <protection/>
    </xf>
    <xf numFmtId="0" fontId="11" fillId="0" borderId="0" xfId="78" applyBorder="1" applyAlignment="1">
      <alignment horizontal="center"/>
      <protection/>
    </xf>
    <xf numFmtId="0" fontId="11" fillId="0" borderId="0" xfId="78" applyFont="1" applyBorder="1">
      <alignment/>
      <protection/>
    </xf>
    <xf numFmtId="0" fontId="11" fillId="0" borderId="0" xfId="78" applyFont="1">
      <alignment/>
      <protection/>
    </xf>
    <xf numFmtId="0" fontId="14" fillId="0" borderId="15" xfId="78" applyFont="1" applyBorder="1" applyAlignment="1">
      <alignment horizontal="left"/>
      <protection/>
    </xf>
    <xf numFmtId="0" fontId="11" fillId="0" borderId="15" xfId="78" applyFont="1" applyBorder="1">
      <alignment/>
      <protection/>
    </xf>
    <xf numFmtId="0" fontId="11" fillId="0" borderId="40" xfId="78" applyFont="1" applyBorder="1" applyAlignment="1">
      <alignment horizontal="left"/>
      <protection/>
    </xf>
    <xf numFmtId="0" fontId="11" fillId="0" borderId="15" xfId="78" applyFont="1" applyBorder="1" applyAlignment="1" quotePrefix="1">
      <alignment horizontal="left"/>
      <protection/>
    </xf>
    <xf numFmtId="0" fontId="14" fillId="0" borderId="15" xfId="78" applyFont="1" applyBorder="1">
      <alignment/>
      <protection/>
    </xf>
    <xf numFmtId="0" fontId="11" fillId="0" borderId="40" xfId="78" applyFont="1" applyBorder="1">
      <alignment/>
      <protection/>
    </xf>
    <xf numFmtId="0" fontId="11" fillId="0" borderId="40" xfId="78" applyFont="1" applyBorder="1">
      <alignment/>
      <protection/>
    </xf>
    <xf numFmtId="0" fontId="11" fillId="0" borderId="47" xfId="78" applyBorder="1">
      <alignment/>
      <protection/>
    </xf>
    <xf numFmtId="0" fontId="11" fillId="0" borderId="48" xfId="78" applyFont="1" applyBorder="1">
      <alignment/>
      <protection/>
    </xf>
    <xf numFmtId="0" fontId="11" fillId="0" borderId="41" xfId="78" applyFont="1" applyBorder="1">
      <alignment/>
      <protection/>
    </xf>
    <xf numFmtId="0" fontId="11" fillId="0" borderId="49" xfId="78" applyBorder="1">
      <alignment/>
      <protection/>
    </xf>
    <xf numFmtId="0" fontId="11" fillId="0" borderId="31" xfId="78" applyBorder="1">
      <alignment/>
      <protection/>
    </xf>
    <xf numFmtId="0" fontId="11" fillId="0" borderId="31" xfId="78" applyFont="1" applyBorder="1">
      <alignment/>
      <protection/>
    </xf>
    <xf numFmtId="0" fontId="0" fillId="0" borderId="47" xfId="0" applyFont="1" applyBorder="1" applyAlignment="1">
      <alignment/>
    </xf>
    <xf numFmtId="0" fontId="6" fillId="0" borderId="72" xfId="63" applyFont="1" applyBorder="1" applyAlignment="1">
      <alignment horizontal="centerContinuous"/>
      <protection/>
    </xf>
    <xf numFmtId="0" fontId="6" fillId="0" borderId="73" xfId="63" applyFont="1" applyBorder="1" applyAlignment="1">
      <alignment horizontal="centerContinuous"/>
      <protection/>
    </xf>
    <xf numFmtId="0" fontId="6" fillId="0" borderId="23" xfId="63" applyFont="1" applyBorder="1" applyAlignment="1">
      <alignment horizontal="centerContinuous"/>
      <protection/>
    </xf>
    <xf numFmtId="0" fontId="6" fillId="0" borderId="24" xfId="63" applyFont="1" applyBorder="1">
      <alignment/>
      <protection/>
    </xf>
    <xf numFmtId="0" fontId="6" fillId="0" borderId="23" xfId="63" applyFont="1" applyBorder="1" applyAlignment="1">
      <alignment horizontal="center"/>
      <protection/>
    </xf>
    <xf numFmtId="0" fontId="6" fillId="0" borderId="24" xfId="63" applyFont="1" applyBorder="1" applyAlignment="1" quotePrefix="1">
      <alignment horizontal="center"/>
      <protection/>
    </xf>
    <xf numFmtId="0" fontId="6" fillId="0" borderId="13" xfId="63" applyFont="1" applyBorder="1" applyAlignment="1" quotePrefix="1">
      <alignment horizontal="centerContinuous"/>
      <protection/>
    </xf>
    <xf numFmtId="0" fontId="6" fillId="0" borderId="20" xfId="63" applyFont="1" applyBorder="1">
      <alignment/>
      <protection/>
    </xf>
    <xf numFmtId="0" fontId="6" fillId="0" borderId="42" xfId="63" applyFont="1" applyBorder="1">
      <alignment/>
      <protection/>
    </xf>
    <xf numFmtId="0" fontId="7" fillId="0" borderId="0" xfId="63" applyFont="1" applyAlignment="1">
      <alignment horizontal="center"/>
      <protection/>
    </xf>
    <xf numFmtId="0" fontId="6" fillId="0" borderId="28" xfId="63" applyFont="1" applyBorder="1" applyAlignment="1" quotePrefix="1">
      <alignment horizontal="left"/>
      <protection/>
    </xf>
    <xf numFmtId="0" fontId="6" fillId="0" borderId="28" xfId="63" applyFont="1" applyBorder="1" applyAlignment="1">
      <alignment horizontal="left"/>
      <protection/>
    </xf>
    <xf numFmtId="0" fontId="6" fillId="0" borderId="74" xfId="63" applyFont="1" applyBorder="1" applyAlignment="1">
      <alignment horizontal="center"/>
      <protection/>
    </xf>
    <xf numFmtId="0" fontId="6" fillId="0" borderId="26" xfId="63" applyFont="1" applyBorder="1" applyAlignment="1">
      <alignment horizontal="center"/>
      <protection/>
    </xf>
    <xf numFmtId="0" fontId="7" fillId="0" borderId="52" xfId="63" applyFont="1" applyBorder="1" applyAlignment="1">
      <alignment horizontal="centerContinuous"/>
      <protection/>
    </xf>
    <xf numFmtId="0" fontId="6" fillId="0" borderId="75" xfId="63" applyFont="1" applyBorder="1">
      <alignment/>
      <protection/>
    </xf>
    <xf numFmtId="0" fontId="6" fillId="0" borderId="59" xfId="63" applyFont="1" applyBorder="1" applyAlignment="1">
      <alignment horizontal="center"/>
      <protection/>
    </xf>
    <xf numFmtId="0" fontId="6" fillId="0" borderId="14" xfId="63" applyFont="1" applyBorder="1" applyAlignment="1" quotePrefix="1">
      <alignment horizontal="center"/>
      <protection/>
    </xf>
    <xf numFmtId="0" fontId="0" fillId="0" borderId="28" xfId="0" applyBorder="1" applyAlignment="1">
      <alignment/>
    </xf>
    <xf numFmtId="1" fontId="6" fillId="30" borderId="22" xfId="63" applyNumberFormat="1" applyFont="1" applyFill="1" applyBorder="1" applyAlignment="1" applyProtection="1">
      <alignment horizontal="right"/>
      <protection/>
    </xf>
    <xf numFmtId="1" fontId="6" fillId="30" borderId="76" xfId="63" applyNumberFormat="1" applyFont="1" applyFill="1" applyBorder="1" applyAlignment="1" applyProtection="1">
      <alignment horizontal="right"/>
      <protection/>
    </xf>
    <xf numFmtId="1" fontId="6" fillId="30" borderId="77" xfId="63" applyNumberFormat="1" applyFont="1" applyFill="1" applyBorder="1" applyAlignment="1" applyProtection="1">
      <alignment horizontal="right"/>
      <protection/>
    </xf>
    <xf numFmtId="1" fontId="6" fillId="30" borderId="25" xfId="63" applyNumberFormat="1" applyFont="1" applyFill="1" applyBorder="1" applyAlignment="1" applyProtection="1">
      <alignment horizontal="right"/>
      <protection/>
    </xf>
    <xf numFmtId="37" fontId="6" fillId="0" borderId="22" xfId="63" applyNumberFormat="1" applyFont="1" applyBorder="1">
      <alignment/>
      <protection/>
    </xf>
    <xf numFmtId="37" fontId="6" fillId="0" borderId="23" xfId="63" applyNumberFormat="1" applyFont="1" applyBorder="1">
      <alignment/>
      <protection/>
    </xf>
    <xf numFmtId="1" fontId="6" fillId="30" borderId="23" xfId="63" applyNumberFormat="1" applyFont="1" applyFill="1" applyBorder="1" applyAlignment="1" applyProtection="1">
      <alignment horizontal="right"/>
      <protection/>
    </xf>
    <xf numFmtId="1" fontId="6" fillId="30" borderId="24" xfId="63" applyNumberFormat="1" applyFont="1" applyFill="1" applyBorder="1" applyAlignment="1" applyProtection="1">
      <alignment horizontal="right"/>
      <protection/>
    </xf>
    <xf numFmtId="37" fontId="6" fillId="0" borderId="24" xfId="63" applyNumberFormat="1" applyFont="1" applyBorder="1">
      <alignment/>
      <protection/>
    </xf>
    <xf numFmtId="1" fontId="6" fillId="30" borderId="26" xfId="63" applyNumberFormat="1" applyFont="1" applyFill="1" applyBorder="1" applyAlignment="1" applyProtection="1">
      <alignment horizontal="right"/>
      <protection/>
    </xf>
    <xf numFmtId="0" fontId="11" fillId="0" borderId="0" xfId="77" applyFont="1" applyBorder="1">
      <alignment/>
      <protection/>
    </xf>
    <xf numFmtId="0" fontId="11" fillId="0" borderId="0" xfId="77" applyFont="1">
      <alignment/>
      <protection/>
    </xf>
    <xf numFmtId="0" fontId="0" fillId="0" borderId="28" xfId="0" applyFont="1" applyBorder="1" applyAlignment="1">
      <alignment/>
    </xf>
    <xf numFmtId="0" fontId="11" fillId="0" borderId="47" xfId="77" applyBorder="1">
      <alignment/>
      <protection/>
    </xf>
    <xf numFmtId="0" fontId="14" fillId="0" borderId="47" xfId="77" applyFont="1" applyBorder="1">
      <alignment/>
      <protection/>
    </xf>
    <xf numFmtId="0" fontId="14" fillId="0" borderId="0" xfId="77" applyFont="1">
      <alignment/>
      <protection/>
    </xf>
    <xf numFmtId="0" fontId="11" fillId="0" borderId="28" xfId="77" applyBorder="1">
      <alignment/>
      <protection/>
    </xf>
    <xf numFmtId="0" fontId="6" fillId="0" borderId="0" xfId="67" applyFont="1" applyBorder="1" applyAlignment="1" quotePrefix="1">
      <alignment horizontal="left"/>
      <protection/>
    </xf>
    <xf numFmtId="0" fontId="7" fillId="0" borderId="0" xfId="67" applyFont="1" applyBorder="1" applyAlignment="1">
      <alignment horizontal="centerContinuous"/>
      <protection/>
    </xf>
    <xf numFmtId="0" fontId="6" fillId="0" borderId="15" xfId="67" applyFont="1" applyBorder="1">
      <alignment/>
      <protection/>
    </xf>
    <xf numFmtId="0" fontId="7" fillId="0" borderId="0" xfId="67" applyFont="1" applyBorder="1" applyAlignment="1" quotePrefix="1">
      <alignment horizontal="left"/>
      <protection/>
    </xf>
    <xf numFmtId="0" fontId="6" fillId="0" borderId="0" xfId="67" applyFont="1" applyBorder="1">
      <alignment/>
      <protection/>
    </xf>
    <xf numFmtId="0" fontId="25" fillId="0" borderId="0" xfId="70" applyFont="1">
      <alignment/>
      <protection/>
    </xf>
    <xf numFmtId="0" fontId="25" fillId="0" borderId="0" xfId="70" applyFont="1" applyAlignment="1">
      <alignment horizontal="left"/>
      <protection/>
    </xf>
    <xf numFmtId="0" fontId="25" fillId="0" borderId="78" xfId="70" applyFont="1" applyBorder="1" applyAlignment="1">
      <alignment horizontal="centerContinuous"/>
      <protection/>
    </xf>
    <xf numFmtId="0" fontId="25" fillId="0" borderId="21" xfId="70" applyFont="1" applyBorder="1" applyAlignment="1">
      <alignment horizontal="centerContinuous"/>
      <protection/>
    </xf>
    <xf numFmtId="184" fontId="25" fillId="0" borderId="77" xfId="42" applyNumberFormat="1" applyFont="1" applyBorder="1" applyAlignment="1" applyProtection="1">
      <alignment/>
      <protection/>
    </xf>
    <xf numFmtId="0" fontId="25" fillId="0" borderId="11" xfId="70" applyFont="1" applyBorder="1" applyAlignment="1">
      <alignment horizontal="right"/>
      <protection/>
    </xf>
    <xf numFmtId="0" fontId="25" fillId="0" borderId="25" xfId="70" applyFont="1" applyBorder="1">
      <alignment/>
      <protection/>
    </xf>
    <xf numFmtId="0" fontId="25" fillId="0" borderId="11" xfId="70" applyFont="1" applyBorder="1">
      <alignment/>
      <protection/>
    </xf>
    <xf numFmtId="0" fontId="25" fillId="0" borderId="16" xfId="70" applyFont="1" applyBorder="1" applyAlignment="1">
      <alignment horizontal="right"/>
      <protection/>
    </xf>
    <xf numFmtId="0" fontId="25" fillId="0" borderId="17" xfId="70" applyFont="1" applyBorder="1" applyAlignment="1">
      <alignment horizontal="left"/>
      <protection/>
    </xf>
    <xf numFmtId="0" fontId="25" fillId="0" borderId="17" xfId="70" applyFont="1" applyBorder="1">
      <alignment/>
      <protection/>
    </xf>
    <xf numFmtId="0" fontId="25" fillId="0" borderId="26" xfId="70" applyFont="1" applyBorder="1">
      <alignment/>
      <protection/>
    </xf>
    <xf numFmtId="0" fontId="0" fillId="0" borderId="76" xfId="0" applyBorder="1" applyAlignment="1">
      <alignment/>
    </xf>
    <xf numFmtId="0" fontId="0" fillId="0" borderId="74" xfId="0" applyBorder="1" applyAlignment="1">
      <alignment/>
    </xf>
    <xf numFmtId="0" fontId="25" fillId="0" borderId="22" xfId="70" applyFont="1" applyBorder="1" applyAlignment="1">
      <alignment horizontal="center"/>
      <protection/>
    </xf>
    <xf numFmtId="0" fontId="25" fillId="0" borderId="22" xfId="70" applyFont="1" applyBorder="1">
      <alignment/>
      <protection/>
    </xf>
    <xf numFmtId="0" fontId="25" fillId="0" borderId="23" xfId="70" applyFont="1" applyBorder="1" applyAlignment="1">
      <alignment horizontal="center"/>
      <protection/>
    </xf>
    <xf numFmtId="0" fontId="25" fillId="0" borderId="24" xfId="70" applyFont="1" applyBorder="1" applyAlignment="1">
      <alignment horizontal="center"/>
      <protection/>
    </xf>
    <xf numFmtId="0" fontId="25" fillId="0" borderId="23" xfId="70" applyFont="1" applyBorder="1" applyAlignment="1">
      <alignment horizontal="left"/>
      <protection/>
    </xf>
    <xf numFmtId="184" fontId="25" fillId="0" borderId="24" xfId="42" applyNumberFormat="1" applyFont="1" applyBorder="1" applyAlignment="1" applyProtection="1">
      <alignment/>
      <protection/>
    </xf>
    <xf numFmtId="184" fontId="25" fillId="0" borderId="23" xfId="42" applyNumberFormat="1" applyFont="1" applyBorder="1" applyAlignment="1" applyProtection="1">
      <alignment/>
      <protection/>
    </xf>
    <xf numFmtId="184" fontId="25" fillId="0" borderId="19" xfId="42" applyNumberFormat="1" applyFont="1" applyBorder="1" applyAlignment="1" applyProtection="1">
      <alignment/>
      <protection/>
    </xf>
    <xf numFmtId="184" fontId="0" fillId="0" borderId="0" xfId="0" applyNumberFormat="1" applyAlignment="1">
      <alignment/>
    </xf>
    <xf numFmtId="0" fontId="25" fillId="0" borderId="23" xfId="70" applyFont="1" applyBorder="1">
      <alignment/>
      <protection/>
    </xf>
    <xf numFmtId="0" fontId="25" fillId="0" borderId="24" xfId="70" applyFont="1" applyBorder="1" applyAlignment="1">
      <alignment horizontal="left"/>
      <protection/>
    </xf>
    <xf numFmtId="0" fontId="25" fillId="0" borderId="0" xfId="70" applyFont="1" applyAlignment="1">
      <alignment horizontal="centerContinuous"/>
      <protection/>
    </xf>
    <xf numFmtId="0" fontId="16" fillId="0" borderId="0" xfId="63" applyFont="1" applyAlignment="1">
      <alignment horizontal="center"/>
      <protection/>
    </xf>
    <xf numFmtId="0" fontId="16" fillId="0" borderId="0" xfId="63" applyFont="1">
      <alignment/>
      <protection/>
    </xf>
    <xf numFmtId="0" fontId="16" fillId="0" borderId="15" xfId="63" applyFont="1" applyBorder="1" applyAlignment="1">
      <alignment horizontal="center"/>
      <protection/>
    </xf>
    <xf numFmtId="0" fontId="24" fillId="0" borderId="0" xfId="63" applyFont="1" applyAlignment="1">
      <alignment horizontal="center"/>
      <protection/>
    </xf>
    <xf numFmtId="0" fontId="11" fillId="0" borderId="0" xfId="63" applyFont="1" applyAlignment="1">
      <alignment horizontal="center"/>
      <protection/>
    </xf>
    <xf numFmtId="0" fontId="16" fillId="0" borderId="0" xfId="63" applyFont="1" applyAlignment="1" quotePrefix="1">
      <alignment horizontal="center"/>
      <protection/>
    </xf>
    <xf numFmtId="0" fontId="16" fillId="0" borderId="0" xfId="63" applyFont="1" applyAlignment="1">
      <alignment horizontal="left"/>
      <protection/>
    </xf>
    <xf numFmtId="0" fontId="24" fillId="0" borderId="0" xfId="63" applyFont="1">
      <alignment/>
      <protection/>
    </xf>
    <xf numFmtId="0" fontId="4" fillId="0" borderId="0" xfId="69" applyFont="1" applyBorder="1" applyAlignment="1">
      <alignment horizontal="left"/>
      <protection/>
    </xf>
    <xf numFmtId="0" fontId="24" fillId="0" borderId="0" xfId="0" applyFont="1" applyAlignment="1">
      <alignment/>
    </xf>
    <xf numFmtId="0" fontId="4" fillId="0" borderId="10" xfId="63" applyFont="1" applyBorder="1" applyAlignment="1">
      <alignment horizontal="left"/>
      <protection/>
    </xf>
    <xf numFmtId="0" fontId="4" fillId="0" borderId="0" xfId="63" applyFont="1" applyBorder="1" applyAlignment="1">
      <alignment horizontal="left"/>
      <protection/>
    </xf>
    <xf numFmtId="166" fontId="27" fillId="0" borderId="0" xfId="69" applyNumberFormat="1" applyFont="1" applyBorder="1" applyAlignment="1" applyProtection="1">
      <alignment horizontal="left"/>
      <protection locked="0"/>
    </xf>
    <xf numFmtId="166" fontId="27" fillId="0" borderId="0" xfId="69" applyNumberFormat="1" applyFont="1" applyBorder="1" applyAlignment="1" applyProtection="1" quotePrefix="1">
      <alignment horizontal="centerContinuous"/>
      <protection locked="0"/>
    </xf>
    <xf numFmtId="0" fontId="24" fillId="0" borderId="0" xfId="0" applyFont="1" applyAlignment="1">
      <alignment horizontal="centerContinuous"/>
    </xf>
    <xf numFmtId="0" fontId="24" fillId="0" borderId="0" xfId="0" applyFont="1" applyAlignment="1">
      <alignment horizontal="left"/>
    </xf>
    <xf numFmtId="0" fontId="24" fillId="0" borderId="0" xfId="0" applyFont="1" applyAlignment="1" quotePrefix="1">
      <alignment horizontal="left"/>
    </xf>
    <xf numFmtId="0" fontId="4" fillId="0" borderId="0" xfId="69" applyFont="1">
      <alignment/>
      <protection/>
    </xf>
    <xf numFmtId="0" fontId="4" fillId="0" borderId="0" xfId="69" applyFont="1" applyBorder="1">
      <alignment/>
      <protection/>
    </xf>
    <xf numFmtId="0" fontId="4" fillId="0" borderId="28" xfId="63" applyFont="1" applyBorder="1">
      <alignment/>
      <protection/>
    </xf>
    <xf numFmtId="0" fontId="11" fillId="0" borderId="0" xfId="0" applyFont="1" applyAlignment="1">
      <alignment/>
    </xf>
    <xf numFmtId="0" fontId="28" fillId="0" borderId="0" xfId="0" applyFont="1" applyAlignment="1">
      <alignment/>
    </xf>
    <xf numFmtId="0" fontId="12" fillId="0" borderId="10" xfId="63" applyFont="1" applyBorder="1" applyAlignment="1" quotePrefix="1">
      <alignment horizontal="left"/>
      <protection/>
    </xf>
    <xf numFmtId="166" fontId="7" fillId="0" borderId="0" xfId="69" applyNumberFormat="1" applyFont="1" applyBorder="1" applyAlignment="1" applyProtection="1">
      <alignment horizontal="left"/>
      <protection locked="0"/>
    </xf>
    <xf numFmtId="166" fontId="7" fillId="0" borderId="0" xfId="69" applyNumberFormat="1" applyFont="1" applyBorder="1" applyAlignment="1" applyProtection="1" quotePrefix="1">
      <alignment horizontal="centerContinuous"/>
      <protection locked="0"/>
    </xf>
    <xf numFmtId="166" fontId="7" fillId="0" borderId="28" xfId="69" applyNumberFormat="1" applyFont="1" applyBorder="1" applyAlignment="1" applyProtection="1" quotePrefix="1">
      <alignment horizontal="centerContinuous"/>
      <protection locked="0"/>
    </xf>
    <xf numFmtId="0" fontId="0" fillId="0" borderId="41" xfId="74" applyFont="1" applyBorder="1" applyAlignment="1" applyProtection="1">
      <alignment horizontal="left" vertical="top"/>
      <protection/>
    </xf>
    <xf numFmtId="0" fontId="6" fillId="0" borderId="28" xfId="63" applyFont="1" applyBorder="1">
      <alignment/>
      <protection/>
    </xf>
    <xf numFmtId="0" fontId="6" fillId="0" borderId="28" xfId="63" applyFont="1" applyBorder="1" applyProtection="1">
      <alignment/>
      <protection/>
    </xf>
    <xf numFmtId="0" fontId="6" fillId="0" borderId="28" xfId="63" applyFont="1" applyBorder="1" quotePrefix="1">
      <alignment/>
      <protection/>
    </xf>
    <xf numFmtId="0" fontId="6" fillId="0" borderId="79" xfId="63" applyFont="1" applyBorder="1" applyAlignment="1">
      <alignment horizontal="left"/>
      <protection/>
    </xf>
    <xf numFmtId="1" fontId="0" fillId="0" borderId="28" xfId="0" applyNumberFormat="1" applyFont="1" applyBorder="1" applyAlignment="1" applyProtection="1">
      <alignment/>
      <protection locked="0"/>
    </xf>
    <xf numFmtId="1" fontId="6" fillId="0" borderId="19" xfId="63" applyNumberFormat="1" applyFont="1" applyBorder="1" applyAlignment="1" applyProtection="1">
      <alignment horizontal="right"/>
      <protection locked="0"/>
    </xf>
    <xf numFmtId="1" fontId="6" fillId="30" borderId="0" xfId="63" applyNumberFormat="1" applyFont="1" applyFill="1" applyBorder="1" applyProtection="1">
      <alignment/>
      <protection locked="0"/>
    </xf>
    <xf numFmtId="0" fontId="6" fillId="0" borderId="21" xfId="63" applyFont="1" applyBorder="1">
      <alignment/>
      <protection/>
    </xf>
    <xf numFmtId="1" fontId="6" fillId="0" borderId="21" xfId="63" applyNumberFormat="1" applyFont="1" applyBorder="1" applyAlignment="1" applyProtection="1">
      <alignment horizontal="right"/>
      <protection locked="0"/>
    </xf>
    <xf numFmtId="0" fontId="6" fillId="0" borderId="10" xfId="63" applyFont="1" applyBorder="1" quotePrefix="1">
      <alignment/>
      <protection/>
    </xf>
    <xf numFmtId="1" fontId="6" fillId="0" borderId="24" xfId="63" applyNumberFormat="1" applyFont="1" applyBorder="1" applyAlignment="1" applyProtection="1">
      <alignment horizontal="right"/>
      <protection locked="0"/>
    </xf>
    <xf numFmtId="0" fontId="24" fillId="0" borderId="0" xfId="76" applyFont="1">
      <alignment/>
      <protection/>
    </xf>
    <xf numFmtId="0" fontId="24" fillId="0" borderId="0" xfId="76" applyFont="1" applyAlignment="1">
      <alignment horizontal="center"/>
      <protection/>
    </xf>
    <xf numFmtId="1" fontId="6" fillId="0" borderId="80" xfId="63" applyNumberFormat="1" applyFont="1" applyBorder="1" applyAlignment="1" applyProtection="1">
      <alignment horizontal="left"/>
      <protection locked="0"/>
    </xf>
    <xf numFmtId="0" fontId="0" fillId="0" borderId="0" xfId="72" applyFont="1">
      <alignment/>
      <protection/>
    </xf>
    <xf numFmtId="0" fontId="0" fillId="0" borderId="11" xfId="72" applyFont="1" applyBorder="1">
      <alignment/>
      <protection/>
    </xf>
    <xf numFmtId="0" fontId="0" fillId="0" borderId="0" xfId="72" applyFont="1" applyAlignment="1">
      <alignment horizontal="left"/>
      <protection/>
    </xf>
    <xf numFmtId="0" fontId="0" fillId="0" borderId="25" xfId="72" applyFont="1" applyBorder="1">
      <alignment/>
      <protection/>
    </xf>
    <xf numFmtId="0" fontId="0" fillId="0" borderId="16" xfId="72" applyFont="1" applyBorder="1">
      <alignment/>
      <protection/>
    </xf>
    <xf numFmtId="0" fontId="0" fillId="0" borderId="17" xfId="72" applyFont="1" applyBorder="1" applyAlignment="1">
      <alignment horizontal="left"/>
      <protection/>
    </xf>
    <xf numFmtId="0" fontId="0" fillId="0" borderId="26" xfId="72" applyFont="1" applyBorder="1">
      <alignment/>
      <protection/>
    </xf>
    <xf numFmtId="0" fontId="0" fillId="0" borderId="22" xfId="72" applyFont="1" applyBorder="1" applyAlignment="1">
      <alignment horizontal="center"/>
      <protection/>
    </xf>
    <xf numFmtId="0" fontId="0" fillId="0" borderId="23" xfId="72" applyFont="1" applyBorder="1" applyAlignment="1">
      <alignment horizontal="center"/>
      <protection/>
    </xf>
    <xf numFmtId="0" fontId="0" fillId="0" borderId="24" xfId="72" applyFont="1" applyBorder="1" applyAlignment="1">
      <alignment horizontal="center"/>
      <protection/>
    </xf>
    <xf numFmtId="0" fontId="0" fillId="0" borderId="23" xfId="72" applyFont="1" applyBorder="1" applyAlignment="1">
      <alignment horizontal="left"/>
      <protection/>
    </xf>
    <xf numFmtId="37" fontId="0" fillId="0" borderId="24" xfId="72" applyNumberFormat="1" applyFont="1" applyBorder="1" applyProtection="1">
      <alignment/>
      <protection/>
    </xf>
    <xf numFmtId="0" fontId="0" fillId="0" borderId="24" xfId="72" applyFont="1" applyBorder="1" applyAlignment="1">
      <alignment horizontal="left"/>
      <protection/>
    </xf>
    <xf numFmtId="0" fontId="0" fillId="0" borderId="0" xfId="72" applyFont="1" applyAlignment="1">
      <alignment horizontal="centerContinuous"/>
      <protection/>
    </xf>
    <xf numFmtId="0" fontId="1" fillId="0" borderId="28" xfId="0" applyFont="1" applyBorder="1" applyAlignment="1">
      <alignment/>
    </xf>
    <xf numFmtId="0" fontId="0" fillId="0" borderId="49" xfId="0" applyBorder="1" applyAlignment="1">
      <alignment/>
    </xf>
    <xf numFmtId="0" fontId="0" fillId="0" borderId="31" xfId="0" applyBorder="1" applyAlignment="1">
      <alignment/>
    </xf>
    <xf numFmtId="0" fontId="0" fillId="0" borderId="36" xfId="0" applyBorder="1" applyAlignment="1">
      <alignment/>
    </xf>
    <xf numFmtId="0" fontId="0" fillId="0" borderId="40" xfId="0" applyBorder="1" applyAlignment="1">
      <alignment/>
    </xf>
    <xf numFmtId="0" fontId="28" fillId="0" borderId="28" xfId="0" applyFont="1" applyBorder="1" applyAlignment="1">
      <alignment/>
    </xf>
    <xf numFmtId="0" fontId="1" fillId="0" borderId="0" xfId="0" applyFont="1" applyAlignment="1">
      <alignment horizontal="centerContinuous"/>
    </xf>
    <xf numFmtId="0" fontId="28" fillId="0" borderId="0" xfId="0" applyFont="1" applyBorder="1" applyAlignment="1">
      <alignment/>
    </xf>
    <xf numFmtId="0" fontId="6" fillId="0" borderId="81" xfId="63" applyFont="1" applyBorder="1" applyAlignment="1">
      <alignment horizontal="left"/>
      <protection/>
    </xf>
    <xf numFmtId="1" fontId="6" fillId="0" borderId="81" xfId="63" applyNumberFormat="1" applyFont="1" applyBorder="1" applyAlignment="1" applyProtection="1">
      <alignment horizontal="left"/>
      <protection locked="0"/>
    </xf>
    <xf numFmtId="0" fontId="10" fillId="0" borderId="0" xfId="74" applyFont="1" applyBorder="1" applyProtection="1">
      <alignment/>
      <protection/>
    </xf>
    <xf numFmtId="0" fontId="0" fillId="0" borderId="0" xfId="74" applyFont="1" applyBorder="1" applyAlignment="1" applyProtection="1">
      <alignment horizontal="left" vertical="top"/>
      <protection/>
    </xf>
    <xf numFmtId="0" fontId="6" fillId="0" borderId="15" xfId="75" applyFont="1" applyBorder="1">
      <alignment/>
      <protection/>
    </xf>
    <xf numFmtId="0" fontId="6" fillId="0" borderId="82" xfId="63" applyFont="1" applyBorder="1">
      <alignment/>
      <protection/>
    </xf>
    <xf numFmtId="0" fontId="7" fillId="0" borderId="0" xfId="63" applyFont="1" applyBorder="1" applyAlignment="1" quotePrefix="1">
      <alignment horizontal="centerContinuous"/>
      <protection/>
    </xf>
    <xf numFmtId="0" fontId="16" fillId="0" borderId="0" xfId="78" applyFont="1" applyAlignment="1" quotePrefix="1">
      <alignment horizontal="centerContinuous"/>
      <protection/>
    </xf>
    <xf numFmtId="0" fontId="11" fillId="0" borderId="0" xfId="73" applyFont="1">
      <alignment/>
      <protection/>
    </xf>
    <xf numFmtId="0" fontId="11" fillId="0" borderId="83" xfId="73" applyFont="1" applyBorder="1">
      <alignment/>
      <protection/>
    </xf>
    <xf numFmtId="0" fontId="14" fillId="0" borderId="84" xfId="73" applyFont="1" applyBorder="1" applyAlignment="1">
      <alignment horizontal="centerContinuous"/>
      <protection/>
    </xf>
    <xf numFmtId="0" fontId="11" fillId="0" borderId="84" xfId="73" applyFont="1" applyBorder="1" applyAlignment="1">
      <alignment horizontal="centerContinuous"/>
      <protection/>
    </xf>
    <xf numFmtId="0" fontId="11" fillId="0" borderId="85" xfId="73" applyFont="1" applyBorder="1" applyAlignment="1">
      <alignment horizontal="centerContinuous"/>
      <protection/>
    </xf>
    <xf numFmtId="0" fontId="11" fillId="0" borderId="41" xfId="73" applyFont="1" applyBorder="1">
      <alignment/>
      <protection/>
    </xf>
    <xf numFmtId="0" fontId="11" fillId="0" borderId="0" xfId="73" applyFont="1" applyBorder="1">
      <alignment/>
      <protection/>
    </xf>
    <xf numFmtId="0" fontId="11" fillId="0" borderId="27" xfId="73" applyFont="1" applyBorder="1">
      <alignment/>
      <protection/>
    </xf>
    <xf numFmtId="0" fontId="11" fillId="0" borderId="41" xfId="73" applyFont="1" applyBorder="1" applyAlignment="1">
      <alignment horizontal="right"/>
      <protection/>
    </xf>
    <xf numFmtId="0" fontId="11" fillId="0" borderId="0" xfId="73" applyFont="1" applyBorder="1" applyAlignment="1">
      <alignment horizontal="left"/>
      <protection/>
    </xf>
    <xf numFmtId="0" fontId="11" fillId="0" borderId="27" xfId="73" applyFont="1" applyBorder="1" applyAlignment="1">
      <alignment horizontal="left"/>
      <protection/>
    </xf>
    <xf numFmtId="0" fontId="11" fillId="0" borderId="0" xfId="73" applyFont="1" applyBorder="1" applyAlignment="1">
      <alignment horizontal="right"/>
      <protection/>
    </xf>
    <xf numFmtId="0" fontId="11" fillId="0" borderId="0" xfId="0" applyFont="1" applyBorder="1" applyAlignment="1">
      <alignment/>
    </xf>
    <xf numFmtId="0" fontId="11" fillId="0" borderId="43" xfId="73" applyFont="1" applyBorder="1">
      <alignment/>
      <protection/>
    </xf>
    <xf numFmtId="0" fontId="11" fillId="0" borderId="15" xfId="73" applyFont="1" applyBorder="1" applyAlignment="1">
      <alignment horizontal="centerContinuous"/>
      <protection/>
    </xf>
    <xf numFmtId="0" fontId="11" fillId="0" borderId="18" xfId="73" applyFont="1" applyBorder="1" applyAlignment="1">
      <alignment horizontal="centerContinuous"/>
      <protection/>
    </xf>
    <xf numFmtId="0" fontId="0" fillId="0" borderId="75" xfId="0" applyBorder="1" applyAlignment="1">
      <alignment horizontal="center"/>
    </xf>
    <xf numFmtId="166" fontId="6" fillId="0" borderId="36" xfId="69" applyNumberFormat="1" applyFont="1" applyBorder="1" applyAlignment="1" applyProtection="1">
      <alignment horizontal="center"/>
      <protection locked="0"/>
    </xf>
    <xf numFmtId="0" fontId="12" fillId="0" borderId="10" xfId="63" applyFont="1" applyBorder="1" applyProtection="1">
      <alignment/>
      <protection/>
    </xf>
    <xf numFmtId="0" fontId="12" fillId="0" borderId="0" xfId="63" applyFont="1" applyBorder="1" applyAlignment="1">
      <alignment horizontal="left"/>
      <protection/>
    </xf>
    <xf numFmtId="1" fontId="12" fillId="0" borderId="0" xfId="63" applyNumberFormat="1" applyFont="1" applyBorder="1" applyAlignment="1" applyProtection="1">
      <alignment horizontal="left"/>
      <protection locked="0"/>
    </xf>
    <xf numFmtId="0" fontId="20" fillId="0" borderId="0" xfId="58" applyFont="1" applyAlignment="1">
      <alignment horizontal="centerContinuous"/>
      <protection/>
    </xf>
    <xf numFmtId="0" fontId="12" fillId="0" borderId="0" xfId="58" applyFont="1" applyAlignment="1">
      <alignment horizontal="centerContinuous"/>
      <protection/>
    </xf>
    <xf numFmtId="0" fontId="12" fillId="0" borderId="0" xfId="58" applyFont="1">
      <alignment/>
      <protection/>
    </xf>
    <xf numFmtId="0" fontId="12" fillId="0" borderId="0" xfId="58" applyFont="1" applyBorder="1">
      <alignment/>
      <protection/>
    </xf>
    <xf numFmtId="0" fontId="12" fillId="0" borderId="15" xfId="58" applyFont="1" applyBorder="1">
      <alignment/>
      <protection/>
    </xf>
    <xf numFmtId="0" fontId="12" fillId="0" borderId="31" xfId="58" applyFont="1" applyBorder="1" applyAlignment="1">
      <alignment horizontal="center"/>
      <protection/>
    </xf>
    <xf numFmtId="0" fontId="12" fillId="0" borderId="31" xfId="58" applyFont="1" applyBorder="1" applyAlignment="1">
      <alignment horizontal="centerContinuous"/>
      <protection/>
    </xf>
    <xf numFmtId="0" fontId="12" fillId="0" borderId="0" xfId="58" applyFont="1" applyBorder="1" applyAlignment="1">
      <alignment horizontal="centerContinuous"/>
      <protection/>
    </xf>
    <xf numFmtId="0" fontId="12" fillId="0" borderId="86" xfId="58" applyFont="1" applyBorder="1" applyAlignment="1">
      <alignment horizontal="centerContinuous"/>
      <protection/>
    </xf>
    <xf numFmtId="166" fontId="12" fillId="0" borderId="27" xfId="58" applyNumberFormat="1" applyFont="1" applyBorder="1" applyAlignment="1" applyProtection="1">
      <alignment horizontal="centerContinuous"/>
      <protection locked="0"/>
    </xf>
    <xf numFmtId="0" fontId="12" fillId="0" borderId="27" xfId="58" applyFont="1" applyBorder="1" applyAlignment="1">
      <alignment horizontal="centerContinuous"/>
      <protection/>
    </xf>
    <xf numFmtId="0" fontId="12" fillId="0" borderId="86" xfId="58" applyFont="1" applyBorder="1" applyAlignment="1" quotePrefix="1">
      <alignment horizontal="center"/>
      <protection/>
    </xf>
    <xf numFmtId="0" fontId="12" fillId="0" borderId="86" xfId="58" applyFont="1" applyBorder="1" applyAlignment="1" quotePrefix="1">
      <alignment horizontal="centerContinuous"/>
      <protection/>
    </xf>
    <xf numFmtId="0" fontId="12" fillId="0" borderId="35" xfId="58" applyFont="1" applyBorder="1" applyAlignment="1">
      <alignment horizontal="center"/>
      <protection/>
    </xf>
    <xf numFmtId="0" fontId="12" fillId="0" borderId="35" xfId="58" applyFont="1" applyBorder="1" applyAlignment="1" quotePrefix="1">
      <alignment horizontal="center"/>
      <protection/>
    </xf>
    <xf numFmtId="0" fontId="12" fillId="0" borderId="29" xfId="58" applyFont="1" applyBorder="1" applyAlignment="1" quotePrefix="1">
      <alignment horizontal="center"/>
      <protection/>
    </xf>
    <xf numFmtId="0" fontId="12" fillId="0" borderId="87" xfId="58" applyFont="1" applyBorder="1" applyAlignment="1" quotePrefix="1">
      <alignment horizontal="center"/>
      <protection/>
    </xf>
    <xf numFmtId="0" fontId="12" fillId="0" borderId="88" xfId="58" applyFont="1" applyBorder="1" applyAlignment="1" quotePrefix="1">
      <alignment horizontal="center"/>
      <protection/>
    </xf>
    <xf numFmtId="0" fontId="12" fillId="0" borderId="36" xfId="58" applyFont="1" applyBorder="1" applyAlignment="1">
      <alignment horizontal="center"/>
      <protection/>
    </xf>
    <xf numFmtId="0" fontId="12" fillId="0" borderId="36" xfId="58" applyFont="1" applyBorder="1">
      <alignment/>
      <protection/>
    </xf>
    <xf numFmtId="0" fontId="12" fillId="0" borderId="89" xfId="58" applyFont="1" applyBorder="1">
      <alignment/>
      <protection/>
    </xf>
    <xf numFmtId="0" fontId="12" fillId="0" borderId="0" xfId="58" applyFont="1" applyBorder="1" applyAlignment="1">
      <alignment horizontal="center"/>
      <protection/>
    </xf>
    <xf numFmtId="0" fontId="12" fillId="0" borderId="0" xfId="58" applyFont="1" applyBorder="1" applyAlignment="1" quotePrefix="1">
      <alignment horizontal="left"/>
      <protection/>
    </xf>
    <xf numFmtId="0" fontId="20" fillId="0" borderId="0" xfId="58" applyFont="1" applyBorder="1">
      <alignment/>
      <protection/>
    </xf>
    <xf numFmtId="166" fontId="20" fillId="0" borderId="0" xfId="58" applyNumberFormat="1" applyFont="1" applyAlignment="1" applyProtection="1" quotePrefix="1">
      <alignment horizontal="centerContinuous"/>
      <protection locked="0"/>
    </xf>
    <xf numFmtId="166" fontId="12" fillId="0" borderId="0" xfId="58" applyNumberFormat="1" applyFont="1" applyAlignment="1" applyProtection="1">
      <alignment horizontal="left"/>
      <protection locked="0"/>
    </xf>
    <xf numFmtId="166" fontId="12" fillId="0" borderId="0" xfId="58" applyNumberFormat="1" applyFont="1" applyAlignment="1" applyProtection="1" quotePrefix="1">
      <alignment horizontal="left"/>
      <protection locked="0"/>
    </xf>
    <xf numFmtId="0" fontId="12" fillId="0" borderId="0" xfId="58" applyFont="1" applyAlignment="1" quotePrefix="1">
      <alignment horizontal="left"/>
      <protection/>
    </xf>
    <xf numFmtId="0" fontId="12" fillId="0" borderId="27" xfId="58" applyFont="1" applyBorder="1" applyAlignment="1" quotePrefix="1">
      <alignment horizontal="center"/>
      <protection/>
    </xf>
    <xf numFmtId="166" fontId="12" fillId="0" borderId="27" xfId="58" applyNumberFormat="1" applyFont="1" applyBorder="1" applyAlignment="1" applyProtection="1" quotePrefix="1">
      <alignment horizontal="center"/>
      <protection locked="0"/>
    </xf>
    <xf numFmtId="166" fontId="12" fillId="0" borderId="27" xfId="58" applyNumberFormat="1" applyFont="1" applyBorder="1" applyAlignment="1" applyProtection="1">
      <alignment horizontal="center"/>
      <protection locked="0"/>
    </xf>
    <xf numFmtId="166" fontId="12" fillId="0" borderId="35" xfId="58" applyNumberFormat="1" applyFont="1" applyBorder="1" applyAlignment="1" applyProtection="1">
      <alignment horizontal="center"/>
      <protection locked="0"/>
    </xf>
    <xf numFmtId="166" fontId="12" fillId="0" borderId="29" xfId="58" applyNumberFormat="1" applyFont="1" applyBorder="1" applyAlignment="1" applyProtection="1" quotePrefix="1">
      <alignment horizontal="center"/>
      <protection locked="0"/>
    </xf>
    <xf numFmtId="166" fontId="12" fillId="0" borderId="29" xfId="58" applyNumberFormat="1" applyFont="1" applyBorder="1" applyAlignment="1" applyProtection="1">
      <alignment horizontal="center"/>
      <protection locked="0"/>
    </xf>
    <xf numFmtId="0" fontId="12" fillId="0" borderId="34" xfId="58" applyFont="1" applyBorder="1" applyAlignment="1">
      <alignment horizontal="center"/>
      <protection/>
    </xf>
    <xf numFmtId="0" fontId="12" fillId="0" borderId="34" xfId="58" applyFont="1" applyBorder="1">
      <alignment/>
      <protection/>
    </xf>
    <xf numFmtId="0" fontId="12" fillId="0" borderId="34" xfId="58" applyFont="1" applyBorder="1" applyAlignment="1" quotePrefix="1">
      <alignment horizontal="left"/>
      <protection/>
    </xf>
    <xf numFmtId="0" fontId="12" fillId="0" borderId="0" xfId="59" applyFont="1">
      <alignment/>
      <protection/>
    </xf>
    <xf numFmtId="0" fontId="13" fillId="0" borderId="0" xfId="0" applyFont="1" applyBorder="1" applyAlignment="1">
      <alignment/>
    </xf>
    <xf numFmtId="0" fontId="23" fillId="0" borderId="0" xfId="0" applyFont="1" applyAlignment="1">
      <alignment horizontal="left"/>
    </xf>
    <xf numFmtId="0" fontId="30" fillId="0" borderId="0" xfId="74" applyFont="1">
      <alignment/>
      <protection/>
    </xf>
    <xf numFmtId="0" fontId="6" fillId="0" borderId="21" xfId="63" applyFont="1" applyBorder="1" applyAlignment="1">
      <alignment horizontal="center"/>
      <protection/>
    </xf>
    <xf numFmtId="0" fontId="11" fillId="0" borderId="28" xfId="77" applyBorder="1" applyAlignment="1">
      <alignment horizontal="center"/>
      <protection/>
    </xf>
    <xf numFmtId="0" fontId="11" fillId="0" borderId="0" xfId="77" applyBorder="1" applyAlignment="1">
      <alignment/>
      <protection/>
    </xf>
    <xf numFmtId="166" fontId="6" fillId="0" borderId="49" xfId="65" applyFont="1" applyBorder="1" applyAlignment="1">
      <alignment horizontal="center"/>
      <protection/>
    </xf>
    <xf numFmtId="166" fontId="6" fillId="0" borderId="32" xfId="65" applyFont="1" applyBorder="1" applyAlignment="1">
      <alignment horizontal="center"/>
      <protection/>
    </xf>
    <xf numFmtId="0" fontId="6" fillId="0" borderId="11" xfId="63" applyFont="1" applyBorder="1" applyAlignment="1">
      <alignment horizontal="left"/>
      <protection/>
    </xf>
    <xf numFmtId="0" fontId="1" fillId="0" borderId="11" xfId="72" applyFont="1" applyBorder="1" applyAlignment="1">
      <alignment horizontal="centerContinuous"/>
      <protection/>
    </xf>
    <xf numFmtId="0" fontId="1" fillId="0" borderId="0" xfId="72" applyFont="1" applyBorder="1" applyAlignment="1">
      <alignment horizontal="centerContinuous"/>
      <protection/>
    </xf>
    <xf numFmtId="0" fontId="0" fillId="0" borderId="25" xfId="72" applyFont="1" applyBorder="1" applyAlignment="1">
      <alignment horizontal="centerContinuous"/>
      <protection/>
    </xf>
    <xf numFmtId="0" fontId="0" fillId="0" borderId="10" xfId="68" applyFont="1" applyBorder="1" applyAlignment="1">
      <alignment horizontal="left"/>
      <protection/>
    </xf>
    <xf numFmtId="0" fontId="0" fillId="0" borderId="10" xfId="72" applyFont="1" applyBorder="1">
      <alignment/>
      <protection/>
    </xf>
    <xf numFmtId="0" fontId="0" fillId="0" borderId="0" xfId="72" applyFont="1" applyBorder="1">
      <alignment/>
      <protection/>
    </xf>
    <xf numFmtId="166" fontId="20" fillId="0" borderId="0" xfId="69" applyNumberFormat="1" applyFont="1" applyBorder="1" applyAlignment="1" applyProtection="1">
      <alignment horizontal="left"/>
      <protection locked="0"/>
    </xf>
    <xf numFmtId="166" fontId="20" fillId="0" borderId="0" xfId="69" applyNumberFormat="1" applyFont="1" applyBorder="1" applyAlignment="1" applyProtection="1" quotePrefix="1">
      <alignment horizontal="centerContinuous"/>
      <protection locked="0"/>
    </xf>
    <xf numFmtId="0" fontId="13" fillId="0" borderId="0" xfId="0" applyFont="1" applyAlignment="1">
      <alignment horizontal="centerContinuous"/>
    </xf>
    <xf numFmtId="0" fontId="13" fillId="0" borderId="0" xfId="0" applyFont="1" applyAlignment="1">
      <alignment horizontal="left"/>
    </xf>
    <xf numFmtId="0" fontId="13" fillId="0" borderId="0" xfId="0" applyFont="1" applyAlignment="1" quotePrefix="1">
      <alignment horizontal="left"/>
    </xf>
    <xf numFmtId="0" fontId="12" fillId="0" borderId="0" xfId="69" applyFont="1" applyBorder="1" applyAlignment="1">
      <alignment horizontal="left"/>
      <protection/>
    </xf>
    <xf numFmtId="0" fontId="12" fillId="0" borderId="0" xfId="69" applyFont="1">
      <alignment/>
      <protection/>
    </xf>
    <xf numFmtId="0" fontId="12" fillId="0" borderId="51" xfId="69" applyFont="1" applyBorder="1" applyAlignment="1">
      <alignment horizontal="left"/>
      <protection/>
    </xf>
    <xf numFmtId="0" fontId="12" fillId="0" borderId="51" xfId="69" applyFont="1" applyBorder="1">
      <alignment/>
      <protection/>
    </xf>
    <xf numFmtId="0" fontId="12" fillId="0" borderId="0" xfId="69" applyFont="1" applyBorder="1">
      <alignment/>
      <protection/>
    </xf>
    <xf numFmtId="0" fontId="20" fillId="0" borderId="0" xfId="69" applyFont="1" applyBorder="1" applyAlignment="1">
      <alignment horizontal="left"/>
      <protection/>
    </xf>
    <xf numFmtId="0" fontId="12" fillId="0" borderId="28" xfId="63" applyFont="1" applyBorder="1" applyAlignment="1" quotePrefix="1">
      <alignment horizontal="left"/>
      <protection/>
    </xf>
    <xf numFmtId="1" fontId="12" fillId="0" borderId="28" xfId="63" applyNumberFormat="1" applyFont="1" applyBorder="1" applyAlignment="1" applyProtection="1">
      <alignment horizontal="left"/>
      <protection locked="0"/>
    </xf>
    <xf numFmtId="0" fontId="12" fillId="0" borderId="28" xfId="69" applyFont="1" applyBorder="1">
      <alignment/>
      <protection/>
    </xf>
    <xf numFmtId="0" fontId="31" fillId="0" borderId="28" xfId="69" applyFont="1" applyBorder="1">
      <alignment/>
      <protection/>
    </xf>
    <xf numFmtId="0" fontId="11" fillId="0" borderId="0" xfId="69" applyFont="1" applyAlignment="1" quotePrefix="1">
      <alignment horizontal="left"/>
      <protection/>
    </xf>
    <xf numFmtId="1" fontId="11" fillId="0" borderId="0" xfId="69" applyNumberFormat="1" applyFont="1">
      <alignment/>
      <protection/>
    </xf>
    <xf numFmtId="0" fontId="16" fillId="0" borderId="90" xfId="69" applyFont="1" applyBorder="1" applyAlignment="1">
      <alignment horizontal="centerContinuous"/>
      <protection/>
    </xf>
    <xf numFmtId="1" fontId="24" fillId="0" borderId="52" xfId="69" applyNumberFormat="1" applyFont="1" applyBorder="1" applyAlignment="1">
      <alignment horizontal="centerContinuous"/>
      <protection/>
    </xf>
    <xf numFmtId="0" fontId="0" fillId="0" borderId="47" xfId="0" applyBorder="1" applyAlignment="1">
      <alignment horizontal="centerContinuous"/>
    </xf>
    <xf numFmtId="0" fontId="0" fillId="0" borderId="72" xfId="0" applyBorder="1" applyAlignment="1">
      <alignment horizontal="centerContinuous"/>
    </xf>
    <xf numFmtId="0" fontId="14" fillId="0" borderId="91" xfId="69" applyFont="1" applyBorder="1" applyAlignment="1">
      <alignment horizontal="center"/>
      <protection/>
    </xf>
    <xf numFmtId="1" fontId="14" fillId="0" borderId="77" xfId="69" applyNumberFormat="1" applyFont="1" applyBorder="1" applyAlignment="1">
      <alignment horizontal="center"/>
      <protection/>
    </xf>
    <xf numFmtId="0" fontId="14" fillId="0" borderId="77" xfId="69" applyFont="1" applyBorder="1" applyAlignment="1">
      <alignment horizontal="center"/>
      <protection/>
    </xf>
    <xf numFmtId="0" fontId="14" fillId="0" borderId="42" xfId="69" applyFont="1" applyBorder="1" applyAlignment="1">
      <alignment horizontal="center"/>
      <protection/>
    </xf>
    <xf numFmtId="1" fontId="14" fillId="0" borderId="26" xfId="69" applyNumberFormat="1" applyFont="1" applyBorder="1" applyAlignment="1">
      <alignment horizontal="center"/>
      <protection/>
    </xf>
    <xf numFmtId="0" fontId="14" fillId="0" borderId="26" xfId="69" applyFont="1" applyBorder="1" applyAlignment="1">
      <alignment horizontal="center"/>
      <protection/>
    </xf>
    <xf numFmtId="0" fontId="24" fillId="0" borderId="31" xfId="69" applyFont="1" applyBorder="1">
      <alignment/>
      <protection/>
    </xf>
    <xf numFmtId="1" fontId="24" fillId="0" borderId="25" xfId="69" applyNumberFormat="1" applyFont="1" applyBorder="1">
      <alignment/>
      <protection/>
    </xf>
    <xf numFmtId="0" fontId="0" fillId="0" borderId="27" xfId="0" applyBorder="1" applyAlignment="1">
      <alignment/>
    </xf>
    <xf numFmtId="0" fontId="32" fillId="0" borderId="31" xfId="69" applyFont="1" applyBorder="1" applyAlignment="1">
      <alignment horizontal="center"/>
      <protection/>
    </xf>
    <xf numFmtId="0" fontId="11" fillId="0" borderId="31" xfId="69" applyFont="1" applyBorder="1" applyAlignment="1">
      <alignment horizontal="left"/>
      <protection/>
    </xf>
    <xf numFmtId="1" fontId="11" fillId="0" borderId="25" xfId="69" applyNumberFormat="1" applyFont="1" applyBorder="1" applyAlignment="1" quotePrefix="1">
      <alignment horizontal="center"/>
      <protection/>
    </xf>
    <xf numFmtId="0" fontId="11" fillId="0" borderId="31" xfId="71" applyFont="1" applyBorder="1" applyAlignment="1">
      <alignment horizontal="left"/>
      <protection/>
    </xf>
    <xf numFmtId="0" fontId="11" fillId="0" borderId="25" xfId="69" applyFont="1" applyBorder="1" applyAlignment="1" quotePrefix="1">
      <alignment horizontal="center"/>
      <protection/>
    </xf>
    <xf numFmtId="0" fontId="11" fillId="0" borderId="25" xfId="69" applyFont="1" applyBorder="1" applyAlignment="1">
      <alignment horizontal="center"/>
      <protection/>
    </xf>
    <xf numFmtId="1" fontId="11" fillId="0" borderId="25" xfId="69" applyNumberFormat="1" applyFont="1" applyBorder="1" applyAlignment="1">
      <alignment horizontal="center"/>
      <protection/>
    </xf>
    <xf numFmtId="0" fontId="11" fillId="0" borderId="27" xfId="71" applyFont="1" applyBorder="1" applyAlignment="1">
      <alignment horizontal="center"/>
      <protection/>
    </xf>
    <xf numFmtId="0" fontId="32" fillId="0" borderId="31" xfId="69" applyFont="1" applyBorder="1" applyAlignment="1">
      <alignment horizontal="center"/>
      <protection/>
    </xf>
    <xf numFmtId="1" fontId="11" fillId="0" borderId="25" xfId="69" applyNumberFormat="1" applyFont="1" applyBorder="1">
      <alignment/>
      <protection/>
    </xf>
    <xf numFmtId="1" fontId="11" fillId="0" borderId="25" xfId="69" applyNumberFormat="1" applyFont="1" applyBorder="1" applyAlignment="1" applyProtection="1" quotePrefix="1">
      <alignment horizontal="center"/>
      <protection locked="0"/>
    </xf>
    <xf numFmtId="1" fontId="11" fillId="0" borderId="25" xfId="69" applyNumberFormat="1" applyFont="1" applyBorder="1" applyAlignment="1" applyProtection="1">
      <alignment horizontal="center"/>
      <protection locked="0"/>
    </xf>
    <xf numFmtId="0" fontId="11" fillId="0" borderId="31" xfId="69" applyFont="1" applyFill="1" applyBorder="1" applyAlignment="1">
      <alignment horizontal="left"/>
      <protection/>
    </xf>
    <xf numFmtId="1" fontId="11" fillId="0" borderId="25" xfId="69" applyNumberFormat="1" applyFont="1" applyFill="1" applyBorder="1" applyAlignment="1" applyProtection="1">
      <alignment horizontal="center"/>
      <protection locked="0"/>
    </xf>
    <xf numFmtId="1" fontId="0" fillId="0" borderId="31" xfId="0" applyNumberFormat="1" applyBorder="1" applyAlignment="1">
      <alignment horizontal="center"/>
    </xf>
    <xf numFmtId="0" fontId="0" fillId="0" borderId="18" xfId="0" applyBorder="1" applyAlignment="1">
      <alignment/>
    </xf>
    <xf numFmtId="0" fontId="11" fillId="0" borderId="0" xfId="69" applyFont="1" applyAlignment="1">
      <alignment horizontal="centerContinuous"/>
      <protection/>
    </xf>
    <xf numFmtId="1" fontId="11" fillId="0" borderId="0" xfId="69" applyNumberFormat="1" applyFont="1" applyAlignment="1">
      <alignment horizontal="centerContinuous"/>
      <protection/>
    </xf>
    <xf numFmtId="1" fontId="0" fillId="0" borderId="0" xfId="0" applyNumberFormat="1" applyAlignment="1">
      <alignment/>
    </xf>
    <xf numFmtId="0" fontId="1" fillId="0" borderId="0" xfId="74" applyFont="1" applyBorder="1" applyAlignment="1" applyProtection="1">
      <alignment horizontal="left" vertical="top"/>
      <protection/>
    </xf>
    <xf numFmtId="0" fontId="7" fillId="0" borderId="0" xfId="67" applyFont="1" applyAlignment="1">
      <alignment horizontal="center"/>
      <protection/>
    </xf>
    <xf numFmtId="0" fontId="11" fillId="0" borderId="31" xfId="71" applyFont="1" applyBorder="1" applyAlignment="1" quotePrefix="1">
      <alignment horizontal="left"/>
      <protection/>
    </xf>
    <xf numFmtId="0" fontId="12" fillId="0" borderId="10" xfId="63" applyFont="1" applyBorder="1" quotePrefix="1">
      <alignment/>
      <protection/>
    </xf>
    <xf numFmtId="0" fontId="25" fillId="0" borderId="0" xfId="68" applyFont="1" applyAlignment="1" quotePrefix="1">
      <alignment horizontal="left"/>
      <protection/>
    </xf>
    <xf numFmtId="0" fontId="11" fillId="0" borderId="31" xfId="0" applyFont="1" applyBorder="1" applyAlignment="1">
      <alignment horizontal="left"/>
    </xf>
    <xf numFmtId="1" fontId="11" fillId="0" borderId="31" xfId="0" applyNumberFormat="1" applyFont="1" applyBorder="1" applyAlignment="1">
      <alignment horizontal="center"/>
    </xf>
    <xf numFmtId="0" fontId="13" fillId="0" borderId="0" xfId="74" applyFont="1" applyAlignment="1" applyProtection="1" quotePrefix="1">
      <alignment horizontal="left" vertical="top"/>
      <protection locked="0"/>
    </xf>
    <xf numFmtId="0" fontId="13" fillId="0" borderId="0" xfId="74" applyFont="1" applyAlignment="1" applyProtection="1">
      <alignment horizontal="left" vertical="top"/>
      <protection locked="0"/>
    </xf>
    <xf numFmtId="0" fontId="33" fillId="0" borderId="0" xfId="63" applyFont="1" applyAlignment="1">
      <alignment horizontal="center"/>
      <protection/>
    </xf>
    <xf numFmtId="175" fontId="33" fillId="0" borderId="0" xfId="63" applyNumberFormat="1" applyFont="1">
      <alignment/>
      <protection/>
    </xf>
    <xf numFmtId="0" fontId="33" fillId="0" borderId="0" xfId="63" applyFont="1">
      <alignment/>
      <protection/>
    </xf>
    <xf numFmtId="1" fontId="33" fillId="0" borderId="0" xfId="63" applyNumberFormat="1" applyFont="1" applyProtection="1">
      <alignment/>
      <protection locked="0"/>
    </xf>
    <xf numFmtId="0" fontId="28" fillId="0" borderId="0" xfId="0" applyFont="1" applyAlignment="1">
      <alignment horizontal="left" wrapText="1"/>
    </xf>
    <xf numFmtId="0" fontId="6" fillId="0" borderId="19" xfId="63" applyFont="1" applyBorder="1" applyAlignment="1">
      <alignment horizontal="center"/>
      <protection/>
    </xf>
    <xf numFmtId="166" fontId="6" fillId="0" borderId="92" xfId="65" applyFont="1" applyBorder="1" applyAlignment="1">
      <alignment horizontal="center"/>
      <protection/>
    </xf>
    <xf numFmtId="166" fontId="6" fillId="0" borderId="23" xfId="65" applyFont="1" applyBorder="1" applyAlignment="1">
      <alignment horizontal="center"/>
      <protection/>
    </xf>
    <xf numFmtId="166" fontId="6" fillId="0" borderId="24" xfId="65" applyFont="1" applyBorder="1" applyAlignment="1">
      <alignment horizontal="center"/>
      <protection/>
    </xf>
    <xf numFmtId="0" fontId="34" fillId="0" borderId="28" xfId="63" applyFont="1" applyBorder="1">
      <alignment/>
      <protection/>
    </xf>
    <xf numFmtId="0" fontId="6" fillId="0" borderId="28" xfId="63" applyFont="1" applyBorder="1" applyAlignment="1">
      <alignment horizontal="right"/>
      <protection/>
    </xf>
    <xf numFmtId="0" fontId="6" fillId="0" borderId="0" xfId="63" applyFont="1" applyBorder="1" applyProtection="1">
      <alignment/>
      <protection/>
    </xf>
    <xf numFmtId="0" fontId="0" fillId="0" borderId="0" xfId="64" applyFont="1" applyFill="1">
      <alignment/>
      <protection/>
    </xf>
    <xf numFmtId="2" fontId="36" fillId="0" borderId="0" xfId="64" applyNumberFormat="1" applyFont="1" applyFill="1">
      <alignment/>
      <protection/>
    </xf>
    <xf numFmtId="0" fontId="36" fillId="0" borderId="0" xfId="64" applyFont="1" applyFill="1">
      <alignment/>
      <protection/>
    </xf>
    <xf numFmtId="0" fontId="36" fillId="0" borderId="0" xfId="64" applyFont="1" applyFill="1" applyProtection="1">
      <alignment/>
      <protection/>
    </xf>
    <xf numFmtId="2" fontId="0" fillId="0" borderId="0" xfId="64" applyNumberFormat="1" applyFont="1" applyFill="1">
      <alignment/>
      <protection/>
    </xf>
    <xf numFmtId="0" fontId="0" fillId="0" borderId="0" xfId="64" applyFont="1" applyFill="1" applyProtection="1">
      <alignment/>
      <protection/>
    </xf>
    <xf numFmtId="2" fontId="0" fillId="0" borderId="17" xfId="64" applyNumberFormat="1" applyFont="1" applyFill="1" applyBorder="1">
      <alignment/>
      <protection/>
    </xf>
    <xf numFmtId="0" fontId="0" fillId="0" borderId="19" xfId="64" applyFont="1" applyFill="1" applyBorder="1">
      <alignment/>
      <protection/>
    </xf>
    <xf numFmtId="0" fontId="0" fillId="0" borderId="19" xfId="64" applyFont="1" applyFill="1" applyBorder="1" applyAlignment="1">
      <alignment horizontal="center"/>
      <protection/>
    </xf>
    <xf numFmtId="175" fontId="0" fillId="0" borderId="74" xfId="64" applyNumberFormat="1" applyFont="1" applyFill="1" applyBorder="1" applyAlignment="1" applyProtection="1">
      <alignment horizontal="center"/>
      <protection/>
    </xf>
    <xf numFmtId="2" fontId="0" fillId="0" borderId="0" xfId="64" applyNumberFormat="1" applyFont="1" applyFill="1" applyBorder="1">
      <alignment/>
      <protection/>
    </xf>
    <xf numFmtId="0" fontId="0" fillId="0" borderId="23" xfId="64" applyFont="1" applyFill="1" applyBorder="1" applyAlignment="1">
      <alignment horizontal="center"/>
      <protection/>
    </xf>
    <xf numFmtId="0" fontId="0" fillId="0" borderId="27" xfId="64" applyFont="1" applyFill="1" applyBorder="1" applyAlignment="1">
      <alignment horizontal="center"/>
      <protection/>
    </xf>
    <xf numFmtId="0" fontId="0" fillId="0" borderId="27" xfId="64" applyFont="1" applyFill="1" applyBorder="1" applyAlignment="1" applyProtection="1">
      <alignment horizontal="center"/>
      <protection/>
    </xf>
    <xf numFmtId="2" fontId="0" fillId="0" borderId="0" xfId="64" applyNumberFormat="1" applyFont="1" applyFill="1" applyBorder="1" applyAlignment="1">
      <alignment horizontal="center"/>
      <protection/>
    </xf>
    <xf numFmtId="0" fontId="0" fillId="0" borderId="70" xfId="64" applyFont="1" applyFill="1" applyBorder="1" applyAlignment="1">
      <alignment horizontal="center"/>
      <protection/>
    </xf>
    <xf numFmtId="0" fontId="0" fillId="0" borderId="15" xfId="64" applyFont="1" applyFill="1" applyBorder="1" applyAlignment="1">
      <alignment horizontal="center"/>
      <protection/>
    </xf>
    <xf numFmtId="0" fontId="0" fillId="0" borderId="93" xfId="64" applyFont="1" applyFill="1" applyBorder="1" applyAlignment="1" applyProtection="1">
      <alignment horizontal="center"/>
      <protection/>
    </xf>
    <xf numFmtId="2" fontId="0" fillId="0" borderId="74" xfId="64" applyNumberFormat="1" applyFont="1" applyFill="1" applyBorder="1">
      <alignment/>
      <protection/>
    </xf>
    <xf numFmtId="0" fontId="33" fillId="0" borderId="0" xfId="63" applyFont="1" applyBorder="1" applyAlignment="1">
      <alignment horizontal="left"/>
      <protection/>
    </xf>
    <xf numFmtId="0" fontId="35" fillId="0" borderId="0" xfId="63" applyFont="1" applyBorder="1" applyAlignment="1">
      <alignment horizontal="left"/>
      <protection/>
    </xf>
    <xf numFmtId="164" fontId="37" fillId="0" borderId="0" xfId="66" applyNumberFormat="1" applyFont="1" applyAlignment="1">
      <alignment horizontal="centerContinuous"/>
      <protection/>
    </xf>
    <xf numFmtId="0" fontId="6" fillId="0" borderId="0" xfId="66" applyFont="1" applyBorder="1" applyAlignment="1">
      <alignment horizontal="left"/>
      <protection/>
    </xf>
    <xf numFmtId="0" fontId="12" fillId="0" borderId="41" xfId="66" applyFont="1" applyBorder="1" applyAlignment="1">
      <alignment horizontal="centerContinuous"/>
      <protection/>
    </xf>
    <xf numFmtId="0" fontId="12" fillId="0" borderId="27" xfId="66" applyFont="1" applyBorder="1" applyAlignment="1">
      <alignment horizontal="centerContinuous"/>
      <protection/>
    </xf>
    <xf numFmtId="0" fontId="6" fillId="0" borderId="0" xfId="66" applyFont="1" applyBorder="1" applyAlignment="1">
      <alignment/>
      <protection/>
    </xf>
    <xf numFmtId="0" fontId="6" fillId="0" borderId="24" xfId="66" applyFont="1" applyBorder="1" applyAlignment="1">
      <alignment horizontal="center"/>
      <protection/>
    </xf>
    <xf numFmtId="0" fontId="7" fillId="0" borderId="26" xfId="66" applyFont="1" applyBorder="1" applyAlignment="1">
      <alignment horizontal="center"/>
      <protection/>
    </xf>
    <xf numFmtId="37" fontId="6" fillId="0" borderId="26" xfId="66" applyNumberFormat="1" applyFont="1" applyBorder="1" applyAlignment="1">
      <alignment horizontal="center"/>
      <protection/>
    </xf>
    <xf numFmtId="0" fontId="6" fillId="0" borderId="94" xfId="66" applyFont="1" applyBorder="1">
      <alignment/>
      <protection/>
    </xf>
    <xf numFmtId="1" fontId="6" fillId="0" borderId="26" xfId="66" applyNumberFormat="1" applyFont="1" applyBorder="1" applyAlignment="1" applyProtection="1">
      <alignment horizontal="center"/>
      <protection locked="0"/>
    </xf>
    <xf numFmtId="0" fontId="6" fillId="0" borderId="26" xfId="66" applyFont="1" applyBorder="1" applyAlignment="1" quotePrefix="1">
      <alignment horizontal="center"/>
      <protection/>
    </xf>
    <xf numFmtId="0" fontId="6" fillId="0" borderId="17" xfId="66" applyFont="1" applyBorder="1">
      <alignment/>
      <protection/>
    </xf>
    <xf numFmtId="5" fontId="6" fillId="0" borderId="26" xfId="66" applyNumberFormat="1" applyFont="1" applyBorder="1" applyAlignment="1">
      <alignment horizontal="center"/>
      <protection/>
    </xf>
    <xf numFmtId="0" fontId="11" fillId="0" borderId="27" xfId="71" applyFont="1" applyBorder="1" applyAlignment="1">
      <alignment horizontal="left"/>
      <protection/>
    </xf>
    <xf numFmtId="0" fontId="11" fillId="0" borderId="15" xfId="73" applyFont="1" applyBorder="1" applyAlignment="1">
      <alignment horizontal="left"/>
      <protection/>
    </xf>
    <xf numFmtId="0" fontId="7" fillId="0" borderId="17" xfId="63" applyFont="1" applyBorder="1">
      <alignment/>
      <protection/>
    </xf>
    <xf numFmtId="0" fontId="7" fillId="0" borderId="0" xfId="64" applyFont="1" applyFill="1" applyAlignment="1">
      <alignment horizontal="centerContinuous"/>
      <protection/>
    </xf>
    <xf numFmtId="0" fontId="7" fillId="0" borderId="0" xfId="64" applyFont="1" applyFill="1" applyAlignment="1" quotePrefix="1">
      <alignment horizontal="left"/>
      <protection/>
    </xf>
    <xf numFmtId="0" fontId="7" fillId="0" borderId="0" xfId="64" applyFont="1" applyFill="1" applyAlignment="1" quotePrefix="1">
      <alignment horizontal="center"/>
      <protection/>
    </xf>
    <xf numFmtId="164" fontId="0" fillId="0" borderId="0" xfId="64" applyNumberFormat="1" applyFont="1" applyFill="1" applyAlignment="1">
      <alignment horizontal="center"/>
      <protection/>
    </xf>
    <xf numFmtId="0" fontId="0" fillId="0" borderId="0" xfId="64" applyFont="1" applyFill="1" applyAlignment="1">
      <alignment horizontal="center"/>
      <protection/>
    </xf>
    <xf numFmtId="0" fontId="6" fillId="0" borderId="0" xfId="64" applyFont="1" applyFill="1" applyAlignment="1">
      <alignment horizontal="left"/>
      <protection/>
    </xf>
    <xf numFmtId="0" fontId="0" fillId="0" borderId="0" xfId="64" applyFont="1" applyFill="1" applyAlignment="1" quotePrefix="1">
      <alignment horizontal="left"/>
      <protection/>
    </xf>
    <xf numFmtId="0" fontId="0" fillId="0" borderId="0" xfId="64" applyFont="1" applyFill="1" applyAlignment="1">
      <alignment horizontal="left"/>
      <protection/>
    </xf>
    <xf numFmtId="0" fontId="0" fillId="0" borderId="17" xfId="64" applyFont="1" applyFill="1" applyBorder="1" applyAlignment="1" quotePrefix="1">
      <alignment horizontal="left"/>
      <protection/>
    </xf>
    <xf numFmtId="0" fontId="0" fillId="0" borderId="17" xfId="64" applyFont="1" applyFill="1" applyBorder="1">
      <alignment/>
      <protection/>
    </xf>
    <xf numFmtId="0" fontId="0" fillId="0" borderId="17" xfId="64" applyFont="1" applyFill="1" applyBorder="1" applyProtection="1">
      <alignment/>
      <protection/>
    </xf>
    <xf numFmtId="0" fontId="0" fillId="0" borderId="31" xfId="64" applyFont="1" applyFill="1" applyBorder="1" applyAlignment="1" quotePrefix="1">
      <alignment horizontal="left"/>
      <protection/>
    </xf>
    <xf numFmtId="0" fontId="0" fillId="0" borderId="0" xfId="64" applyFont="1" applyFill="1" applyBorder="1">
      <alignment/>
      <protection/>
    </xf>
    <xf numFmtId="0" fontId="0" fillId="0" borderId="27" xfId="64" applyFont="1" applyFill="1" applyBorder="1">
      <alignment/>
      <protection/>
    </xf>
    <xf numFmtId="0" fontId="0" fillId="0" borderId="31" xfId="64" applyFont="1" applyFill="1" applyBorder="1" applyAlignment="1">
      <alignment horizontal="center"/>
      <protection/>
    </xf>
    <xf numFmtId="0" fontId="0" fillId="0" borderId="27" xfId="64" applyFont="1" applyFill="1" applyBorder="1" applyAlignment="1" applyProtection="1" quotePrefix="1">
      <alignment horizontal="center"/>
      <protection/>
    </xf>
    <xf numFmtId="0" fontId="0" fillId="0" borderId="31" xfId="64" applyFont="1" applyFill="1" applyBorder="1" applyAlignment="1" quotePrefix="1">
      <alignment horizontal="center"/>
      <protection/>
    </xf>
    <xf numFmtId="0" fontId="0" fillId="0" borderId="27" xfId="64" applyFont="1" applyFill="1" applyBorder="1" applyAlignment="1" quotePrefix="1">
      <alignment horizontal="center"/>
      <protection/>
    </xf>
    <xf numFmtId="0" fontId="0" fillId="0" borderId="36" xfId="64" applyFont="1" applyFill="1" applyBorder="1" applyAlignment="1" quotePrefix="1">
      <alignment horizontal="center"/>
      <protection/>
    </xf>
    <xf numFmtId="0" fontId="0" fillId="0" borderId="32" xfId="64" applyFont="1" applyFill="1" applyBorder="1" applyAlignment="1">
      <alignment horizontal="center"/>
      <protection/>
    </xf>
    <xf numFmtId="49" fontId="1" fillId="0" borderId="17" xfId="64" applyNumberFormat="1" applyFont="1" applyFill="1" applyBorder="1" applyAlignment="1">
      <alignment horizontal="right"/>
      <protection/>
    </xf>
    <xf numFmtId="0" fontId="1" fillId="0" borderId="17" xfId="64" applyFont="1" applyFill="1" applyBorder="1">
      <alignment/>
      <protection/>
    </xf>
    <xf numFmtId="1" fontId="6" fillId="30" borderId="20" xfId="63" applyNumberFormat="1" applyFont="1" applyFill="1" applyBorder="1" applyAlignment="1" applyProtection="1">
      <alignment horizontal="center"/>
      <protection/>
    </xf>
    <xf numFmtId="1" fontId="0" fillId="0" borderId="17" xfId="64" applyNumberFormat="1" applyFont="1" applyFill="1" applyBorder="1" applyAlignment="1">
      <alignment horizontal="center"/>
      <protection/>
    </xf>
    <xf numFmtId="1" fontId="0" fillId="0" borderId="24" xfId="64" applyNumberFormat="1" applyFont="1" applyFill="1" applyBorder="1" applyAlignment="1" applyProtection="1">
      <alignment horizontal="right"/>
      <protection locked="0"/>
    </xf>
    <xf numFmtId="1" fontId="0" fillId="0" borderId="17" xfId="64" applyNumberFormat="1" applyFont="1" applyFill="1" applyBorder="1" applyAlignment="1" applyProtection="1">
      <alignment horizontal="right"/>
      <protection locked="0"/>
    </xf>
    <xf numFmtId="1" fontId="0" fillId="0" borderId="14" xfId="64" applyNumberFormat="1" applyFont="1" applyFill="1" applyBorder="1" applyAlignment="1" applyProtection="1">
      <alignment horizontal="right"/>
      <protection/>
    </xf>
    <xf numFmtId="0" fontId="0" fillId="0" borderId="53" xfId="64" applyFont="1" applyFill="1" applyBorder="1" applyAlignment="1">
      <alignment horizontal="center"/>
      <protection/>
    </xf>
    <xf numFmtId="1" fontId="0" fillId="0" borderId="52" xfId="64" applyNumberFormat="1" applyFont="1" applyFill="1" applyBorder="1" applyAlignment="1">
      <alignment horizontal="center"/>
      <protection/>
    </xf>
    <xf numFmtId="0" fontId="0" fillId="0" borderId="52" xfId="64" applyFont="1" applyFill="1" applyBorder="1">
      <alignment/>
      <protection/>
    </xf>
    <xf numFmtId="1" fontId="0" fillId="0" borderId="19" xfId="64" applyNumberFormat="1" applyFont="1" applyFill="1" applyBorder="1" applyAlignment="1" applyProtection="1">
      <alignment horizontal="right"/>
      <protection locked="0"/>
    </xf>
    <xf numFmtId="1" fontId="0" fillId="0" borderId="52" xfId="64" applyNumberFormat="1" applyFont="1" applyFill="1" applyBorder="1" applyAlignment="1" applyProtection="1">
      <alignment horizontal="right"/>
      <protection locked="0"/>
    </xf>
    <xf numFmtId="1" fontId="0" fillId="0" borderId="20" xfId="64" applyNumberFormat="1" applyFont="1" applyFill="1" applyBorder="1" applyAlignment="1" applyProtection="1">
      <alignment horizontal="right"/>
      <protection/>
    </xf>
    <xf numFmtId="1" fontId="0" fillId="0" borderId="14" xfId="64" applyNumberFormat="1" applyFont="1" applyFill="1" applyBorder="1" applyAlignment="1" applyProtection="1">
      <alignment horizontal="right"/>
      <protection locked="0"/>
    </xf>
    <xf numFmtId="1" fontId="1" fillId="0" borderId="17" xfId="64" applyNumberFormat="1" applyFont="1" applyFill="1" applyBorder="1" applyAlignment="1">
      <alignment horizontal="right"/>
      <protection/>
    </xf>
    <xf numFmtId="1" fontId="0" fillId="0" borderId="17" xfId="64" applyNumberFormat="1" applyFont="1" applyFill="1" applyBorder="1" applyAlignment="1" quotePrefix="1">
      <alignment horizontal="center"/>
      <protection/>
    </xf>
    <xf numFmtId="1" fontId="0" fillId="0" borderId="20" xfId="64" applyNumberFormat="1" applyFont="1" applyFill="1" applyBorder="1" applyAlignment="1" applyProtection="1">
      <alignment horizontal="right"/>
      <protection locked="0"/>
    </xf>
    <xf numFmtId="175" fontId="0" fillId="0" borderId="17" xfId="64" applyNumberFormat="1" applyFont="1" applyFill="1" applyBorder="1" applyAlignment="1" quotePrefix="1">
      <alignment horizontal="center"/>
      <protection/>
    </xf>
    <xf numFmtId="1" fontId="0" fillId="0" borderId="24" xfId="64" applyNumberFormat="1" applyFont="1" applyFill="1" applyBorder="1" applyAlignment="1" applyProtection="1">
      <alignment horizontal="center"/>
      <protection locked="0"/>
    </xf>
    <xf numFmtId="0" fontId="0" fillId="0" borderId="17" xfId="64" applyFont="1" applyFill="1" applyBorder="1" applyAlignment="1">
      <alignment horizontal="left"/>
      <protection/>
    </xf>
    <xf numFmtId="175" fontId="0" fillId="0" borderId="17" xfId="64" applyNumberFormat="1" applyFont="1" applyFill="1" applyBorder="1" applyAlignment="1">
      <alignment horizontal="center"/>
      <protection/>
    </xf>
    <xf numFmtId="1" fontId="0" fillId="0" borderId="15" xfId="64" applyNumberFormat="1" applyFont="1" applyFill="1" applyBorder="1" applyAlignment="1">
      <alignment horizontal="center"/>
      <protection/>
    </xf>
    <xf numFmtId="175" fontId="0" fillId="0" borderId="0" xfId="64" applyNumberFormat="1" applyFont="1" applyFill="1" applyBorder="1" applyAlignment="1">
      <alignment horizontal="center"/>
      <protection/>
    </xf>
    <xf numFmtId="1" fontId="0" fillId="0" borderId="12" xfId="64" applyNumberFormat="1" applyFont="1" applyFill="1" applyBorder="1" applyAlignment="1" applyProtection="1">
      <alignment horizontal="right"/>
      <protection locked="0"/>
    </xf>
    <xf numFmtId="1" fontId="0" fillId="0" borderId="12" xfId="64" applyNumberFormat="1" applyFont="1" applyFill="1" applyBorder="1" applyAlignment="1" applyProtection="1">
      <alignment horizontal="right"/>
      <protection/>
    </xf>
    <xf numFmtId="1" fontId="0" fillId="0" borderId="95" xfId="64" applyNumberFormat="1" applyFont="1" applyFill="1" applyBorder="1" applyAlignment="1" applyProtection="1">
      <alignment horizontal="right"/>
      <protection locked="0"/>
    </xf>
    <xf numFmtId="1" fontId="0" fillId="0" borderId="96" xfId="64" applyNumberFormat="1" applyFont="1" applyFill="1" applyBorder="1" applyAlignment="1" applyProtection="1">
      <alignment horizontal="right"/>
      <protection locked="0"/>
    </xf>
    <xf numFmtId="1" fontId="0" fillId="0" borderId="17" xfId="64" applyNumberFormat="1" applyFont="1" applyFill="1" applyBorder="1" applyAlignment="1">
      <alignment horizontal="right"/>
      <protection/>
    </xf>
    <xf numFmtId="0" fontId="0" fillId="0" borderId="17" xfId="64" applyNumberFormat="1" applyFont="1" applyFill="1" applyBorder="1" applyAlignment="1" quotePrefix="1">
      <alignment horizontal="center"/>
      <protection/>
    </xf>
    <xf numFmtId="0" fontId="0" fillId="0" borderId="17" xfId="64" applyNumberFormat="1" applyFont="1" applyFill="1" applyBorder="1" applyAlignment="1">
      <alignment horizontal="center"/>
      <protection/>
    </xf>
    <xf numFmtId="1" fontId="0" fillId="0" borderId="0" xfId="64" applyNumberFormat="1" applyFont="1" applyFill="1" applyBorder="1" applyAlignment="1">
      <alignment horizontal="center"/>
      <protection/>
    </xf>
    <xf numFmtId="1" fontId="0" fillId="0" borderId="60" xfId="64" applyNumberFormat="1" applyFont="1" applyFill="1" applyBorder="1" applyAlignment="1">
      <alignment horizontal="center"/>
      <protection/>
    </xf>
    <xf numFmtId="0" fontId="0" fillId="0" borderId="62" xfId="64" applyFont="1" applyFill="1" applyBorder="1">
      <alignment/>
      <protection/>
    </xf>
    <xf numFmtId="1" fontId="0" fillId="0" borderId="58" xfId="64" applyNumberFormat="1" applyFont="1" applyFill="1" applyBorder="1" applyAlignment="1" applyProtection="1">
      <alignment horizontal="right"/>
      <protection locked="0"/>
    </xf>
    <xf numFmtId="1" fontId="0" fillId="0" borderId="58" xfId="64" applyNumberFormat="1" applyFont="1" applyFill="1" applyBorder="1" applyAlignment="1" applyProtection="1">
      <alignment horizontal="right"/>
      <protection/>
    </xf>
    <xf numFmtId="1" fontId="0" fillId="0" borderId="50" xfId="64" applyNumberFormat="1" applyFont="1" applyFill="1" applyBorder="1" applyAlignment="1">
      <alignment horizontal="center"/>
      <protection/>
    </xf>
    <xf numFmtId="0" fontId="0" fillId="0" borderId="40" xfId="64" applyFont="1" applyFill="1" applyBorder="1">
      <alignment/>
      <protection/>
    </xf>
    <xf numFmtId="1" fontId="0" fillId="0" borderId="95" xfId="64" applyNumberFormat="1" applyFont="1" applyFill="1" applyBorder="1" applyAlignment="1" applyProtection="1">
      <alignment horizontal="right"/>
      <protection/>
    </xf>
    <xf numFmtId="1" fontId="0" fillId="0" borderId="43" xfId="64" applyNumberFormat="1" applyFont="1" applyFill="1" applyBorder="1" applyAlignment="1">
      <alignment horizontal="center"/>
      <protection/>
    </xf>
    <xf numFmtId="0" fontId="0" fillId="0" borderId="15" xfId="64" applyFont="1" applyFill="1" applyBorder="1">
      <alignment/>
      <protection/>
    </xf>
    <xf numFmtId="1" fontId="0" fillId="0" borderId="93" xfId="64" applyNumberFormat="1" applyFont="1" applyFill="1" applyBorder="1" applyAlignment="1" applyProtection="1">
      <alignment horizontal="right"/>
      <protection locked="0"/>
    </xf>
    <xf numFmtId="1" fontId="0" fillId="0" borderId="93" xfId="64" applyNumberFormat="1" applyFont="1" applyFill="1" applyBorder="1" applyAlignment="1" applyProtection="1">
      <alignment horizontal="right"/>
      <protection/>
    </xf>
    <xf numFmtId="0" fontId="35" fillId="0" borderId="10" xfId="63" applyFont="1" applyBorder="1" quotePrefix="1">
      <alignment/>
      <protection/>
    </xf>
    <xf numFmtId="0" fontId="35" fillId="0" borderId="10" xfId="63" applyFont="1" applyBorder="1" applyAlignment="1" quotePrefix="1">
      <alignment horizontal="left"/>
      <protection/>
    </xf>
    <xf numFmtId="0" fontId="35" fillId="0" borderId="10" xfId="63" applyFont="1" applyBorder="1" applyAlignment="1">
      <alignment horizontal="left"/>
      <protection/>
    </xf>
    <xf numFmtId="1" fontId="35" fillId="0" borderId="0" xfId="63" applyNumberFormat="1" applyFont="1" applyBorder="1" applyAlignment="1" applyProtection="1">
      <alignment horizontal="left"/>
      <protection locked="0"/>
    </xf>
    <xf numFmtId="0" fontId="37" fillId="0" borderId="0" xfId="59" applyFont="1" applyAlignment="1">
      <alignment horizontal="centerContinuous"/>
      <protection/>
    </xf>
    <xf numFmtId="0" fontId="35" fillId="0" borderId="0" xfId="59" applyFont="1" applyAlignment="1">
      <alignment horizontal="centerContinuous"/>
      <protection/>
    </xf>
    <xf numFmtId="0" fontId="35" fillId="0" borderId="0" xfId="59" applyFont="1" applyAlignment="1">
      <alignment horizontal="left"/>
      <protection/>
    </xf>
    <xf numFmtId="0" fontId="35" fillId="0" borderId="0" xfId="59" applyFont="1">
      <alignment/>
      <protection/>
    </xf>
    <xf numFmtId="0" fontId="35" fillId="0" borderId="0" xfId="59" applyFont="1" applyAlignment="1" quotePrefix="1">
      <alignment horizontal="left"/>
      <protection/>
    </xf>
    <xf numFmtId="0" fontId="35" fillId="0" borderId="49" xfId="59" applyFont="1" applyBorder="1" applyAlignment="1">
      <alignment horizontal="center"/>
      <protection/>
    </xf>
    <xf numFmtId="0" fontId="35" fillId="0" borderId="72" xfId="59" applyFont="1" applyBorder="1" applyAlignment="1">
      <alignment horizontal="center"/>
      <protection/>
    </xf>
    <xf numFmtId="0" fontId="35" fillId="0" borderId="31" xfId="59" applyFont="1" applyBorder="1" applyAlignment="1">
      <alignment horizontal="center"/>
      <protection/>
    </xf>
    <xf numFmtId="0" fontId="35" fillId="0" borderId="27" xfId="59" applyFont="1" applyBorder="1" applyAlignment="1">
      <alignment horizontal="center"/>
      <protection/>
    </xf>
    <xf numFmtId="166" fontId="35" fillId="0" borderId="34" xfId="59" applyNumberFormat="1" applyFont="1" applyBorder="1" applyAlignment="1" applyProtection="1">
      <alignment horizontal="center"/>
      <protection locked="0"/>
    </xf>
    <xf numFmtId="166" fontId="37" fillId="0" borderId="34" xfId="59" applyNumberFormat="1" applyFont="1" applyBorder="1" applyAlignment="1" applyProtection="1">
      <alignment horizontal="left"/>
      <protection locked="0"/>
    </xf>
    <xf numFmtId="1" fontId="35" fillId="0" borderId="34" xfId="59" applyNumberFormat="1" applyFont="1" applyBorder="1" applyAlignment="1" applyProtection="1" quotePrefix="1">
      <alignment horizontal="left"/>
      <protection locked="0"/>
    </xf>
    <xf numFmtId="1" fontId="35" fillId="0" borderId="34" xfId="59" applyNumberFormat="1" applyFont="1" applyBorder="1" applyAlignment="1" applyProtection="1">
      <alignment horizontal="right"/>
      <protection locked="0"/>
    </xf>
    <xf numFmtId="1" fontId="35" fillId="30" borderId="20" xfId="63" applyNumberFormat="1" applyFont="1" applyFill="1" applyBorder="1" applyAlignment="1" applyProtection="1">
      <alignment horizontal="right"/>
      <protection/>
    </xf>
    <xf numFmtId="166" fontId="35" fillId="0" borderId="34" xfId="59" applyNumberFormat="1" applyFont="1" applyBorder="1" applyAlignment="1" applyProtection="1">
      <alignment horizontal="left"/>
      <protection locked="0"/>
    </xf>
    <xf numFmtId="0" fontId="35" fillId="0" borderId="34" xfId="59" applyFont="1" applyBorder="1">
      <alignment/>
      <protection/>
    </xf>
    <xf numFmtId="166" fontId="37" fillId="0" borderId="34" xfId="60" applyNumberFormat="1" applyFont="1" applyBorder="1" applyAlignment="1" applyProtection="1">
      <alignment horizontal="left"/>
      <protection locked="0"/>
    </xf>
    <xf numFmtId="166" fontId="35" fillId="0" borderId="34" xfId="60" applyNumberFormat="1" applyFont="1" applyBorder="1" applyAlignment="1" applyProtection="1">
      <alignment horizontal="left"/>
      <protection locked="0"/>
    </xf>
    <xf numFmtId="0" fontId="35" fillId="0" borderId="34" xfId="60" applyFont="1" applyBorder="1">
      <alignment/>
      <protection/>
    </xf>
    <xf numFmtId="0" fontId="35" fillId="0" borderId="0" xfId="59" applyFont="1" applyAlignment="1">
      <alignment horizontal="center"/>
      <protection/>
    </xf>
    <xf numFmtId="0" fontId="19" fillId="0" borderId="0" xfId="74" applyFont="1" applyAlignment="1" applyProtection="1">
      <alignment horizontal="centerContinuous" vertical="top"/>
      <protection locked="0"/>
    </xf>
    <xf numFmtId="0" fontId="13" fillId="0" borderId="0" xfId="74" applyFont="1" applyAlignment="1" applyProtection="1">
      <alignment horizontal="centerContinuous" vertical="top"/>
      <protection locked="0"/>
    </xf>
    <xf numFmtId="0" fontId="38" fillId="0" borderId="0" xfId="74" applyFont="1">
      <alignment/>
      <protection/>
    </xf>
    <xf numFmtId="0" fontId="13" fillId="0" borderId="15" xfId="74" applyFont="1" applyBorder="1" applyAlignment="1" applyProtection="1">
      <alignment horizontal="left" vertical="top"/>
      <protection locked="0"/>
    </xf>
    <xf numFmtId="0" fontId="38" fillId="0" borderId="15" xfId="74" applyFont="1" applyBorder="1">
      <alignment/>
      <protection/>
    </xf>
    <xf numFmtId="0" fontId="13" fillId="0" borderId="0" xfId="74" applyFont="1" applyBorder="1" applyAlignment="1" applyProtection="1">
      <alignment horizontal="left" vertical="top"/>
      <protection locked="0"/>
    </xf>
    <xf numFmtId="0" fontId="19" fillId="0" borderId="31" xfId="74" applyFont="1" applyBorder="1" applyAlignment="1" applyProtection="1">
      <alignment horizontal="center" vertical="top"/>
      <protection locked="0"/>
    </xf>
    <xf numFmtId="0" fontId="19" fillId="0" borderId="0" xfId="74" applyFont="1" applyBorder="1" applyAlignment="1" applyProtection="1">
      <alignment horizontal="center" vertical="top"/>
      <protection locked="0"/>
    </xf>
    <xf numFmtId="0" fontId="19" fillId="0" borderId="0" xfId="74" applyFont="1" applyBorder="1" applyAlignment="1" applyProtection="1">
      <alignment horizontal="center" vertical="top" wrapText="1"/>
      <protection locked="0"/>
    </xf>
    <xf numFmtId="0" fontId="19" fillId="0" borderId="31" xfId="0" applyFont="1" applyBorder="1" applyAlignment="1" quotePrefix="1">
      <alignment horizontal="center" vertical="top" wrapText="1"/>
    </xf>
    <xf numFmtId="0" fontId="19" fillId="0" borderId="48" xfId="74" applyFont="1" applyBorder="1" applyAlignment="1" applyProtection="1">
      <alignment horizontal="center" vertical="top"/>
      <protection locked="0"/>
    </xf>
    <xf numFmtId="0" fontId="19" fillId="0" borderId="31" xfId="74" applyFont="1" applyBorder="1" applyAlignment="1" applyProtection="1">
      <alignment horizontal="center" vertical="top" wrapText="1"/>
      <protection locked="0"/>
    </xf>
    <xf numFmtId="0" fontId="19" fillId="0" borderId="31" xfId="0" applyFont="1" applyBorder="1" applyAlignment="1" quotePrefix="1">
      <alignment horizontal="center" vertical="top"/>
    </xf>
    <xf numFmtId="0" fontId="19" fillId="0" borderId="31" xfId="0" applyFont="1" applyBorder="1" applyAlignment="1">
      <alignment horizontal="center" vertical="top" wrapText="1"/>
    </xf>
    <xf numFmtId="0" fontId="13" fillId="0" borderId="41" xfId="74" applyFont="1" applyBorder="1" applyAlignment="1" applyProtection="1">
      <alignment horizontal="left" vertical="top"/>
      <protection locked="0"/>
    </xf>
    <xf numFmtId="0" fontId="13" fillId="0" borderId="31" xfId="74" applyFont="1" applyBorder="1" applyAlignment="1" applyProtection="1">
      <alignment horizontal="left" vertical="top"/>
      <protection locked="0"/>
    </xf>
    <xf numFmtId="0" fontId="38" fillId="0" borderId="31" xfId="74" applyFont="1" applyBorder="1">
      <alignment/>
      <protection/>
    </xf>
    <xf numFmtId="0" fontId="19" fillId="0" borderId="0" xfId="74" applyFont="1" applyBorder="1" applyAlignment="1" applyProtection="1">
      <alignment horizontal="centerContinuous" vertical="top" wrapText="1"/>
      <protection locked="0"/>
    </xf>
    <xf numFmtId="0" fontId="19" fillId="0" borderId="31" xfId="74" applyFont="1" applyBorder="1" applyAlignment="1" applyProtection="1">
      <alignment horizontal="centerContinuous" vertical="top"/>
      <protection locked="0"/>
    </xf>
    <xf numFmtId="0" fontId="19" fillId="0" borderId="31" xfId="74" applyFont="1" applyBorder="1" applyAlignment="1" applyProtection="1" quotePrefix="1">
      <alignment horizontal="center" vertical="top" wrapText="1"/>
      <protection locked="0"/>
    </xf>
    <xf numFmtId="0" fontId="19" fillId="0" borderId="0" xfId="74" applyFont="1" applyBorder="1" applyAlignment="1" applyProtection="1" quotePrefix="1">
      <alignment horizontal="centerContinuous" vertical="top" wrapText="1"/>
      <protection locked="0"/>
    </xf>
    <xf numFmtId="0" fontId="19" fillId="0" borderId="15" xfId="74" applyFont="1" applyBorder="1" applyAlignment="1" applyProtection="1">
      <alignment horizontal="centerContinuous" vertical="top" wrapText="1"/>
      <protection locked="0"/>
    </xf>
    <xf numFmtId="0" fontId="13" fillId="0" borderId="34" xfId="74" applyFont="1" applyBorder="1" applyAlignment="1" applyProtection="1">
      <alignment horizontal="center" vertical="top" wrapText="1"/>
      <protection locked="0"/>
    </xf>
    <xf numFmtId="0" fontId="13" fillId="0" borderId="15" xfId="74" applyFont="1" applyBorder="1" applyAlignment="1" applyProtection="1">
      <alignment horizontal="center" vertical="top" wrapText="1"/>
      <protection locked="0"/>
    </xf>
    <xf numFmtId="0" fontId="13" fillId="0" borderId="34" xfId="74" applyFont="1" applyBorder="1" applyAlignment="1" applyProtection="1">
      <alignment horizontal="left" vertical="top"/>
      <protection locked="0"/>
    </xf>
    <xf numFmtId="0" fontId="13" fillId="0" borderId="34" xfId="74" applyFont="1" applyBorder="1" applyAlignment="1" applyProtection="1" quotePrefix="1">
      <alignment horizontal="left" vertical="top"/>
      <protection locked="0"/>
    </xf>
    <xf numFmtId="1" fontId="20" fillId="0" borderId="15" xfId="61" applyNumberFormat="1" applyFont="1" applyBorder="1" applyAlignment="1" applyProtection="1">
      <alignment horizontal="left"/>
      <protection/>
    </xf>
    <xf numFmtId="0" fontId="20" fillId="0" borderId="0" xfId="75" applyFont="1" applyAlignment="1">
      <alignment horizontal="centerContinuous"/>
      <protection/>
    </xf>
    <xf numFmtId="0" fontId="12" fillId="0" borderId="0" xfId="75" applyFont="1" applyAlignment="1">
      <alignment horizontal="centerContinuous"/>
      <protection/>
    </xf>
    <xf numFmtId="166" fontId="12" fillId="0" borderId="0" xfId="75" applyNumberFormat="1" applyFont="1" applyBorder="1" applyAlignment="1" applyProtection="1" quotePrefix="1">
      <alignment horizontal="left"/>
      <protection locked="0"/>
    </xf>
    <xf numFmtId="166" fontId="20" fillId="0" borderId="0" xfId="75" applyNumberFormat="1" applyFont="1" applyBorder="1" applyAlignment="1" applyProtection="1">
      <alignment horizontal="left"/>
      <protection locked="0"/>
    </xf>
    <xf numFmtId="0" fontId="12" fillId="0" borderId="0" xfId="75" applyFont="1" applyBorder="1">
      <alignment/>
      <protection/>
    </xf>
    <xf numFmtId="0" fontId="13" fillId="0" borderId="0" xfId="74" applyFont="1" applyBorder="1" applyAlignment="1" applyProtection="1">
      <alignment horizontal="centerContinuous" vertical="top"/>
      <protection/>
    </xf>
    <xf numFmtId="166" fontId="12" fillId="0" borderId="0" xfId="75" applyNumberFormat="1" applyFont="1" applyBorder="1" applyAlignment="1" applyProtection="1">
      <alignment horizontal="left"/>
      <protection locked="0"/>
    </xf>
    <xf numFmtId="0" fontId="13" fillId="0" borderId="0" xfId="74" applyFont="1" applyBorder="1" applyAlignment="1" applyProtection="1">
      <alignment horizontal="left" vertical="top"/>
      <protection/>
    </xf>
    <xf numFmtId="0" fontId="12" fillId="0" borderId="15" xfId="75" applyFont="1" applyBorder="1" applyAlignment="1" applyProtection="1">
      <alignment horizontal="left" vertical="top"/>
      <protection locked="0"/>
    </xf>
    <xf numFmtId="0" fontId="12" fillId="0" borderId="31" xfId="75" applyFont="1" applyBorder="1" applyAlignment="1">
      <alignment horizontal="center"/>
      <protection/>
    </xf>
    <xf numFmtId="0" fontId="12" fillId="0" borderId="0" xfId="75" applyFont="1" applyBorder="1" applyAlignment="1">
      <alignment horizontal="center"/>
      <protection/>
    </xf>
    <xf numFmtId="0" fontId="12" fillId="0" borderId="0" xfId="75" applyFont="1" applyBorder="1" applyAlignment="1" quotePrefix="1">
      <alignment horizontal="centerContinuous"/>
      <protection/>
    </xf>
    <xf numFmtId="0" fontId="12" fillId="0" borderId="31" xfId="75" applyFont="1" applyBorder="1">
      <alignment/>
      <protection/>
    </xf>
    <xf numFmtId="0" fontId="12" fillId="0" borderId="0" xfId="75" applyFont="1" applyBorder="1" applyAlignment="1">
      <alignment horizontal="centerContinuous"/>
      <protection/>
    </xf>
    <xf numFmtId="0" fontId="12" fillId="0" borderId="31" xfId="75" applyFont="1" applyBorder="1" applyAlignment="1" quotePrefix="1">
      <alignment horizontal="center"/>
      <protection/>
    </xf>
    <xf numFmtId="0" fontId="12" fillId="0" borderId="35" xfId="75" applyFont="1" applyBorder="1" applyAlignment="1">
      <alignment horizontal="center"/>
      <protection/>
    </xf>
    <xf numFmtId="0" fontId="12" fillId="0" borderId="28" xfId="75" applyFont="1" applyBorder="1" applyAlignment="1">
      <alignment horizontal="centerContinuous"/>
      <protection/>
    </xf>
    <xf numFmtId="166" fontId="12" fillId="0" borderId="34" xfId="75" applyNumberFormat="1" applyFont="1" applyBorder="1" applyAlignment="1" applyProtection="1">
      <alignment horizontal="center"/>
      <protection locked="0"/>
    </xf>
    <xf numFmtId="166" fontId="12" fillId="0" borderId="15" xfId="75" applyNumberFormat="1" applyFont="1" applyBorder="1" applyAlignment="1" applyProtection="1">
      <alignment horizontal="center"/>
      <protection locked="0"/>
    </xf>
    <xf numFmtId="1" fontId="20" fillId="0" borderId="15" xfId="75" applyNumberFormat="1" applyFont="1" applyBorder="1" applyAlignment="1" applyProtection="1">
      <alignment horizontal="right"/>
      <protection locked="0"/>
    </xf>
    <xf numFmtId="1" fontId="12" fillId="0" borderId="34" xfId="75" applyNumberFormat="1" applyFont="1" applyBorder="1" applyAlignment="1" applyProtection="1">
      <alignment horizontal="right"/>
      <protection locked="0"/>
    </xf>
    <xf numFmtId="1" fontId="12" fillId="0" borderId="34" xfId="75" applyNumberFormat="1" applyFont="1" applyBorder="1" applyAlignment="1" applyProtection="1" quotePrefix="1">
      <alignment horizontal="left"/>
      <protection locked="0"/>
    </xf>
    <xf numFmtId="1" fontId="20" fillId="0" borderId="15" xfId="75" applyNumberFormat="1" applyFont="1" applyBorder="1" applyAlignment="1" applyProtection="1">
      <alignment horizontal="left"/>
      <protection/>
    </xf>
    <xf numFmtId="1" fontId="20" fillId="0" borderId="15" xfId="75" applyNumberFormat="1" applyFont="1" applyBorder="1" applyAlignment="1" applyProtection="1">
      <alignment horizontal="right"/>
      <protection/>
    </xf>
    <xf numFmtId="1" fontId="12" fillId="30" borderId="34" xfId="75" applyNumberFormat="1" applyFont="1" applyFill="1" applyBorder="1" applyAlignment="1" applyProtection="1">
      <alignment horizontal="right"/>
      <protection/>
    </xf>
    <xf numFmtId="0" fontId="13" fillId="0" borderId="0" xfId="74" applyFont="1" applyBorder="1" applyAlignment="1" applyProtection="1">
      <alignment horizontal="center" vertical="top" wrapText="1"/>
      <protection/>
    </xf>
    <xf numFmtId="175" fontId="13" fillId="0" borderId="0" xfId="74" applyNumberFormat="1" applyFont="1" applyBorder="1" applyAlignment="1" applyProtection="1">
      <alignment horizontal="center" vertical="top" wrapText="1"/>
      <protection/>
    </xf>
    <xf numFmtId="0" fontId="13" fillId="0" borderId="0" xfId="74" applyFont="1" applyBorder="1">
      <alignment/>
      <protection/>
    </xf>
    <xf numFmtId="1" fontId="13" fillId="0" borderId="0" xfId="74" applyNumberFormat="1" applyFont="1" applyBorder="1" applyAlignment="1" applyProtection="1">
      <alignment horizontal="right" vertical="top"/>
      <protection locked="0"/>
    </xf>
    <xf numFmtId="175" fontId="19" fillId="0" borderId="0" xfId="74" applyNumberFormat="1" applyFont="1" applyBorder="1" applyAlignment="1" applyProtection="1" quotePrefix="1">
      <alignment horizontal="left" vertical="top" wrapText="1"/>
      <protection/>
    </xf>
    <xf numFmtId="1" fontId="12" fillId="30" borderId="0" xfId="63" applyNumberFormat="1" applyFont="1" applyFill="1" applyBorder="1" applyAlignment="1" applyProtection="1">
      <alignment horizontal="right"/>
      <protection/>
    </xf>
    <xf numFmtId="175" fontId="19" fillId="0" borderId="0" xfId="74" applyNumberFormat="1" applyFont="1" applyBorder="1" applyAlignment="1" applyProtection="1">
      <alignment horizontal="centerContinuous" vertical="top" wrapText="1"/>
      <protection/>
    </xf>
    <xf numFmtId="175" fontId="19" fillId="0" borderId="0" xfId="74" applyNumberFormat="1" applyFont="1" applyBorder="1" applyAlignment="1" applyProtection="1">
      <alignment horizontal="left" vertical="top" wrapText="1"/>
      <protection/>
    </xf>
    <xf numFmtId="0" fontId="13" fillId="0" borderId="0" xfId="74" applyFont="1" applyBorder="1" applyAlignment="1" quotePrefix="1">
      <alignment horizontal="left"/>
      <protection/>
    </xf>
    <xf numFmtId="0" fontId="13" fillId="0" borderId="0" xfId="74" applyFont="1" applyBorder="1" applyAlignment="1" applyProtection="1">
      <alignment horizontal="center" vertical="top"/>
      <protection/>
    </xf>
    <xf numFmtId="0" fontId="13" fillId="0" borderId="0" xfId="74" applyFont="1" applyBorder="1" applyAlignment="1" applyProtection="1" quotePrefix="1">
      <alignment horizontal="left" vertical="top"/>
      <protection/>
    </xf>
    <xf numFmtId="0" fontId="19" fillId="0" borderId="0" xfId="74" applyFont="1" applyBorder="1" applyAlignment="1" applyProtection="1" quotePrefix="1">
      <alignment horizontal="left" vertical="top"/>
      <protection/>
    </xf>
    <xf numFmtId="0" fontId="19" fillId="0" borderId="0" xfId="74" applyFont="1" applyBorder="1" applyAlignment="1" applyProtection="1" quotePrefix="1">
      <alignment horizontal="left" vertical="top" wrapText="1"/>
      <protection/>
    </xf>
    <xf numFmtId="0" fontId="6" fillId="0" borderId="50" xfId="63" applyFont="1" applyBorder="1">
      <alignment/>
      <protection/>
    </xf>
    <xf numFmtId="0" fontId="0" fillId="0" borderId="52" xfId="0" applyBorder="1" applyAlignment="1">
      <alignment/>
    </xf>
    <xf numFmtId="1" fontId="6" fillId="0" borderId="76" xfId="63" applyNumberFormat="1" applyFont="1" applyBorder="1" applyAlignment="1" applyProtection="1">
      <alignment horizontal="right"/>
      <protection locked="0"/>
    </xf>
    <xf numFmtId="0" fontId="1" fillId="0" borderId="0" xfId="0" applyFont="1" applyAlignment="1">
      <alignment horizontal="center"/>
    </xf>
    <xf numFmtId="0" fontId="6" fillId="0" borderId="76" xfId="63" applyFont="1" applyBorder="1">
      <alignment/>
      <protection/>
    </xf>
    <xf numFmtId="0" fontId="6" fillId="0" borderId="52" xfId="63" applyFont="1" applyBorder="1">
      <alignment/>
      <protection/>
    </xf>
    <xf numFmtId="0" fontId="6" fillId="0" borderId="19" xfId="63" applyFont="1" applyBorder="1">
      <alignment/>
      <protection/>
    </xf>
    <xf numFmtId="0" fontId="0" fillId="0" borderId="19" xfId="0" applyBorder="1" applyAlignment="1">
      <alignment/>
    </xf>
    <xf numFmtId="175" fontId="6" fillId="0" borderId="50" xfId="63" applyNumberFormat="1" applyFont="1" applyBorder="1" applyAlignment="1">
      <alignment horizontal="center"/>
      <protection/>
    </xf>
    <xf numFmtId="0" fontId="6" fillId="0" borderId="76" xfId="63" applyFont="1" applyBorder="1" applyAlignment="1">
      <alignment horizontal="center"/>
      <protection/>
    </xf>
    <xf numFmtId="1" fontId="6" fillId="0" borderId="74" xfId="63" applyNumberFormat="1" applyFont="1" applyBorder="1" applyAlignment="1" applyProtection="1">
      <alignment horizontal="right"/>
      <protection locked="0"/>
    </xf>
    <xf numFmtId="0" fontId="6" fillId="0" borderId="50" xfId="63" applyFont="1" applyBorder="1" applyAlignment="1">
      <alignment horizontal="center"/>
      <protection/>
    </xf>
    <xf numFmtId="1" fontId="6" fillId="0" borderId="34" xfId="63" applyNumberFormat="1" applyFont="1" applyBorder="1" applyAlignment="1" applyProtection="1">
      <alignment horizontal="right"/>
      <protection locked="0"/>
    </xf>
    <xf numFmtId="0" fontId="0" fillId="0" borderId="66" xfId="0" applyBorder="1" applyAlignment="1">
      <alignment/>
    </xf>
    <xf numFmtId="175" fontId="6" fillId="0" borderId="97" xfId="63" applyNumberFormat="1" applyFont="1" applyBorder="1" applyAlignment="1">
      <alignment horizontal="center"/>
      <protection/>
    </xf>
    <xf numFmtId="1" fontId="12" fillId="30" borderId="98" xfId="63" applyNumberFormat="1" applyFont="1" applyFill="1" applyBorder="1" applyAlignment="1" applyProtection="1">
      <alignment horizontal="center"/>
      <protection/>
    </xf>
    <xf numFmtId="0" fontId="1" fillId="0" borderId="99" xfId="0" applyFont="1" applyBorder="1" applyAlignment="1">
      <alignment horizontal="center"/>
    </xf>
    <xf numFmtId="0" fontId="1" fillId="0" borderId="40" xfId="0" applyFont="1" applyBorder="1" applyAlignment="1">
      <alignment horizontal="center"/>
    </xf>
    <xf numFmtId="1" fontId="6" fillId="0" borderId="15" xfId="63" applyNumberFormat="1" applyFont="1" applyBorder="1" applyAlignment="1" applyProtection="1">
      <alignment horizontal="right"/>
      <protection locked="0"/>
    </xf>
    <xf numFmtId="164" fontId="7" fillId="0" borderId="40" xfId="63" applyNumberFormat="1" applyFont="1" applyBorder="1" applyAlignment="1">
      <alignment horizontal="center"/>
      <protection/>
    </xf>
    <xf numFmtId="1" fontId="12" fillId="30" borderId="52" xfId="63" applyNumberFormat="1" applyFont="1" applyFill="1" applyBorder="1" applyAlignment="1" applyProtection="1">
      <alignment horizontal="center"/>
      <protection/>
    </xf>
    <xf numFmtId="1" fontId="12" fillId="30" borderId="62" xfId="63" applyNumberFormat="1" applyFont="1" applyFill="1" applyBorder="1" applyAlignment="1" applyProtection="1">
      <alignment horizontal="center"/>
      <protection/>
    </xf>
    <xf numFmtId="0" fontId="7" fillId="0" borderId="40" xfId="63" applyFont="1" applyBorder="1" applyAlignment="1">
      <alignment horizontal="center"/>
      <protection/>
    </xf>
    <xf numFmtId="1" fontId="12" fillId="30" borderId="94" xfId="63" applyNumberFormat="1" applyFont="1" applyFill="1" applyBorder="1" applyAlignment="1" applyProtection="1">
      <alignment horizontal="center"/>
      <protection/>
    </xf>
    <xf numFmtId="1" fontId="6" fillId="30" borderId="74" xfId="63" applyNumberFormat="1" applyFont="1" applyFill="1" applyBorder="1" applyAlignment="1" applyProtection="1">
      <alignment horizontal="right"/>
      <protection locked="0"/>
    </xf>
    <xf numFmtId="1" fontId="6" fillId="30" borderId="55" xfId="63" applyNumberFormat="1" applyFont="1" applyFill="1" applyBorder="1" applyAlignment="1" applyProtection="1">
      <alignment horizontal="right"/>
      <protection locked="0"/>
    </xf>
    <xf numFmtId="1" fontId="12" fillId="30" borderId="64" xfId="63" applyNumberFormat="1" applyFont="1" applyFill="1" applyBorder="1" applyAlignment="1" applyProtection="1">
      <alignment horizontal="center"/>
      <protection/>
    </xf>
    <xf numFmtId="1" fontId="6" fillId="0" borderId="26" xfId="63" applyNumberFormat="1" applyFont="1" applyBorder="1" applyAlignment="1" applyProtection="1">
      <alignment horizontal="right"/>
      <protection locked="0"/>
    </xf>
    <xf numFmtId="0" fontId="6" fillId="0" borderId="98" xfId="63" applyFont="1" applyBorder="1" applyAlignment="1">
      <alignment horizontal="left"/>
      <protection/>
    </xf>
    <xf numFmtId="0" fontId="1" fillId="0" borderId="39" xfId="0" applyFont="1" applyBorder="1" applyAlignment="1">
      <alignment horizontal="center"/>
    </xf>
    <xf numFmtId="0" fontId="6" fillId="0" borderId="90" xfId="63" applyFont="1" applyBorder="1" applyAlignment="1">
      <alignment horizontal="center"/>
      <protection/>
    </xf>
    <xf numFmtId="0" fontId="6" fillId="0" borderId="0" xfId="62" applyFont="1" applyBorder="1">
      <alignment/>
      <protection/>
    </xf>
    <xf numFmtId="166" fontId="6" fillId="0" borderId="0" xfId="62" applyNumberFormat="1" applyFont="1" applyBorder="1" applyAlignment="1" applyProtection="1" quotePrefix="1">
      <alignment horizontal="center"/>
      <protection locked="0"/>
    </xf>
    <xf numFmtId="1" fontId="6" fillId="0" borderId="0" xfId="62" applyNumberFormat="1" applyFont="1" applyBorder="1" applyAlignment="1" applyProtection="1">
      <alignment horizontal="right"/>
      <protection locked="0"/>
    </xf>
    <xf numFmtId="1" fontId="6" fillId="30" borderId="0" xfId="62" applyNumberFormat="1" applyFont="1" applyFill="1" applyBorder="1" applyAlignment="1" applyProtection="1">
      <alignment horizontal="right"/>
      <protection/>
    </xf>
    <xf numFmtId="0" fontId="6" fillId="0" borderId="49" xfId="62" applyFont="1" applyBorder="1" applyAlignment="1">
      <alignment horizontal="center"/>
      <protection/>
    </xf>
    <xf numFmtId="0" fontId="6" fillId="0" borderId="31" xfId="62" applyFont="1" applyBorder="1" applyAlignment="1" quotePrefix="1">
      <alignment horizontal="center"/>
      <protection/>
    </xf>
    <xf numFmtId="166" fontId="6" fillId="0" borderId="35" xfId="62" applyNumberFormat="1" applyFont="1" applyBorder="1" applyAlignment="1" applyProtection="1" quotePrefix="1">
      <alignment horizontal="center"/>
      <protection locked="0"/>
    </xf>
    <xf numFmtId="0" fontId="6" fillId="0" borderId="0" xfId="63" applyFont="1" applyAlignment="1" quotePrefix="1">
      <alignment horizontal="center"/>
      <protection/>
    </xf>
    <xf numFmtId="0" fontId="6" fillId="0" borderId="0" xfId="63" applyFont="1" applyBorder="1" applyAlignment="1" quotePrefix="1">
      <alignment horizontal="center"/>
      <protection/>
    </xf>
    <xf numFmtId="0" fontId="7" fillId="0" borderId="0" xfId="63" applyFont="1" applyBorder="1" applyAlignment="1">
      <alignment horizontal="center"/>
      <protection/>
    </xf>
    <xf numFmtId="0" fontId="6" fillId="0" borderId="28" xfId="63" applyFont="1" applyBorder="1" applyAlignment="1" quotePrefix="1">
      <alignment horizontal="center"/>
      <protection/>
    </xf>
    <xf numFmtId="0" fontId="7" fillId="0" borderId="0" xfId="64" applyFont="1" applyFill="1" applyAlignment="1" applyProtection="1">
      <alignment horizontal="center"/>
      <protection locked="0"/>
    </xf>
    <xf numFmtId="2" fontId="1" fillId="0" borderId="0" xfId="64" applyNumberFormat="1" applyFont="1" applyFill="1" applyAlignment="1" applyProtection="1">
      <alignment horizontal="centerContinuous"/>
      <protection locked="0"/>
    </xf>
    <xf numFmtId="0" fontId="7" fillId="0" borderId="0" xfId="64" applyFont="1" applyFill="1" applyAlignment="1" applyProtection="1">
      <alignment horizontal="centerContinuous"/>
      <protection locked="0"/>
    </xf>
    <xf numFmtId="0" fontId="0" fillId="0" borderId="76" xfId="64" applyFont="1" applyFill="1" applyBorder="1" applyAlignment="1" quotePrefix="1">
      <alignment horizontal="left"/>
      <protection/>
    </xf>
    <xf numFmtId="49" fontId="1" fillId="0" borderId="17" xfId="64" applyNumberFormat="1" applyFont="1" applyFill="1" applyBorder="1" applyAlignment="1">
      <alignment horizontal="left"/>
      <protection/>
    </xf>
    <xf numFmtId="49" fontId="0" fillId="0" borderId="17" xfId="64" applyNumberFormat="1" applyFont="1" applyFill="1" applyBorder="1" applyAlignment="1">
      <alignment horizontal="left"/>
      <protection/>
    </xf>
    <xf numFmtId="1" fontId="0" fillId="0" borderId="17" xfId="64" applyNumberFormat="1" applyFont="1" applyFill="1" applyBorder="1" applyAlignment="1" applyProtection="1">
      <alignment horizontal="center"/>
      <protection locked="0"/>
    </xf>
    <xf numFmtId="1" fontId="0" fillId="0" borderId="14" xfId="64" applyNumberFormat="1" applyFont="1" applyFill="1" applyBorder="1" applyAlignment="1" applyProtection="1">
      <alignment horizontal="center"/>
      <protection/>
    </xf>
    <xf numFmtId="2" fontId="0" fillId="0" borderId="17" xfId="64" applyNumberFormat="1" applyFont="1" applyFill="1" applyBorder="1" applyAlignment="1">
      <alignment horizontal="left"/>
      <protection/>
    </xf>
    <xf numFmtId="2" fontId="0" fillId="0" borderId="52" xfId="64" applyNumberFormat="1" applyFont="1" applyFill="1" applyBorder="1" applyAlignment="1">
      <alignment horizontal="left"/>
      <protection/>
    </xf>
    <xf numFmtId="2" fontId="0" fillId="0" borderId="17" xfId="64" applyNumberFormat="1" applyFont="1" applyFill="1" applyBorder="1" applyAlignment="1">
      <alignment/>
      <protection/>
    </xf>
    <xf numFmtId="2" fontId="0" fillId="0" borderId="17" xfId="64" applyNumberFormat="1" applyFont="1" applyFill="1" applyBorder="1" applyAlignment="1" quotePrefix="1">
      <alignment horizontal="center"/>
      <protection/>
    </xf>
    <xf numFmtId="2" fontId="0" fillId="0" borderId="17" xfId="64" applyNumberFormat="1" applyFont="1" applyFill="1" applyBorder="1" applyAlignment="1">
      <alignment horizontal="center"/>
      <protection/>
    </xf>
    <xf numFmtId="1" fontId="0" fillId="0" borderId="16" xfId="64" applyNumberFormat="1" applyFont="1" applyFill="1" applyBorder="1" applyAlignment="1" applyProtection="1">
      <alignment horizontal="right"/>
      <protection locked="0"/>
    </xf>
    <xf numFmtId="2" fontId="0" fillId="0" borderId="17" xfId="64" applyNumberFormat="1" applyFont="1" applyFill="1" applyBorder="1" applyAlignment="1" quotePrefix="1">
      <alignment horizontal="left"/>
      <protection/>
    </xf>
    <xf numFmtId="1" fontId="0" fillId="0" borderId="19" xfId="64" applyNumberFormat="1" applyFont="1" applyFill="1" applyBorder="1" applyAlignment="1" applyProtection="1">
      <alignment horizontal="center"/>
      <protection locked="0"/>
    </xf>
    <xf numFmtId="2" fontId="1" fillId="0" borderId="17" xfId="64" applyNumberFormat="1" applyFont="1" applyFill="1" applyBorder="1" applyAlignment="1">
      <alignment horizontal="left"/>
      <protection/>
    </xf>
    <xf numFmtId="0" fontId="0" fillId="0" borderId="0" xfId="64" applyFont="1" applyFill="1" applyBorder="1" applyAlignment="1">
      <alignment horizontal="center"/>
      <protection/>
    </xf>
    <xf numFmtId="49" fontId="1" fillId="0" borderId="0" xfId="64" applyNumberFormat="1" applyFont="1" applyFill="1" applyBorder="1" applyAlignment="1">
      <alignment horizontal="left"/>
      <protection/>
    </xf>
    <xf numFmtId="1" fontId="0" fillId="0" borderId="0" xfId="64" applyNumberFormat="1" applyFont="1" applyFill="1" applyBorder="1" applyAlignment="1" applyProtection="1">
      <alignment horizontal="right"/>
      <protection locked="0"/>
    </xf>
    <xf numFmtId="0" fontId="0" fillId="0" borderId="0" xfId="64" applyFont="1" applyFill="1" applyBorder="1" applyAlignment="1">
      <alignment horizontal="left"/>
      <protection/>
    </xf>
    <xf numFmtId="0" fontId="18" fillId="0" borderId="0" xfId="0" applyFont="1" applyAlignment="1">
      <alignment/>
    </xf>
    <xf numFmtId="39" fontId="0" fillId="0" borderId="0" xfId="64" applyNumberFormat="1" applyFont="1" applyFill="1" applyBorder="1">
      <alignment/>
      <protection/>
    </xf>
    <xf numFmtId="39" fontId="0" fillId="0" borderId="0" xfId="64" applyNumberFormat="1" applyFont="1" applyFill="1" applyBorder="1" applyProtection="1">
      <alignment/>
      <protection/>
    </xf>
    <xf numFmtId="2" fontId="1" fillId="0" borderId="0" xfId="64" applyNumberFormat="1" applyFont="1" applyFill="1" applyAlignment="1">
      <alignment horizontal="centerContinuous"/>
      <protection/>
    </xf>
    <xf numFmtId="2" fontId="1" fillId="0" borderId="0" xfId="64" applyNumberFormat="1" applyFont="1" applyFill="1">
      <alignment/>
      <protection/>
    </xf>
    <xf numFmtId="37" fontId="0" fillId="0" borderId="0" xfId="64" applyNumberFormat="1" applyFont="1" applyFill="1" applyProtection="1">
      <alignment/>
      <protection/>
    </xf>
    <xf numFmtId="0" fontId="0" fillId="0" borderId="49" xfId="64" applyFont="1" applyFill="1" applyBorder="1" applyAlignment="1">
      <alignment horizontal="center"/>
      <protection/>
    </xf>
    <xf numFmtId="2" fontId="0" fillId="0" borderId="49" xfId="64" applyNumberFormat="1" applyFont="1" applyFill="1" applyBorder="1">
      <alignment/>
      <protection/>
    </xf>
    <xf numFmtId="0" fontId="0" fillId="0" borderId="49" xfId="64" applyFont="1" applyFill="1" applyBorder="1" applyAlignment="1" applyProtection="1">
      <alignment horizontal="center"/>
      <protection/>
    </xf>
    <xf numFmtId="2" fontId="0" fillId="0" borderId="31" xfId="64" applyNumberFormat="1" applyFont="1" applyFill="1" applyBorder="1" applyAlignment="1">
      <alignment horizontal="center"/>
      <protection/>
    </xf>
    <xf numFmtId="39" fontId="0" fillId="0" borderId="31" xfId="64" applyNumberFormat="1" applyFont="1" applyFill="1" applyBorder="1" applyAlignment="1">
      <alignment horizontal="center"/>
      <protection/>
    </xf>
    <xf numFmtId="39" fontId="0" fillId="0" borderId="31" xfId="64" applyNumberFormat="1" applyFont="1" applyFill="1" applyBorder="1" applyAlignment="1" applyProtection="1">
      <alignment horizontal="center"/>
      <protection/>
    </xf>
    <xf numFmtId="0" fontId="0" fillId="0" borderId="36" xfId="64" applyFont="1" applyFill="1" applyBorder="1" applyAlignment="1">
      <alignment horizontal="center"/>
      <protection/>
    </xf>
    <xf numFmtId="0" fontId="0" fillId="0" borderId="31" xfId="64" applyFont="1" applyFill="1" applyBorder="1" applyAlignment="1" applyProtection="1">
      <alignment horizontal="center"/>
      <protection/>
    </xf>
    <xf numFmtId="2" fontId="0" fillId="0" borderId="34" xfId="64" applyNumberFormat="1" applyFont="1" applyFill="1" applyBorder="1">
      <alignment/>
      <protection/>
    </xf>
    <xf numFmtId="0" fontId="0" fillId="0" borderId="34" xfId="64" applyFont="1" applyFill="1" applyBorder="1">
      <alignment/>
      <protection/>
    </xf>
    <xf numFmtId="0" fontId="0" fillId="0" borderId="34" xfId="64" applyFont="1" applyFill="1" applyBorder="1" applyProtection="1">
      <alignment/>
      <protection/>
    </xf>
    <xf numFmtId="0" fontId="0" fillId="0" borderId="34" xfId="64" applyFont="1" applyFill="1" applyBorder="1" applyAlignment="1">
      <alignment horizontal="center"/>
      <protection/>
    </xf>
    <xf numFmtId="0" fontId="1" fillId="0" borderId="100" xfId="76" applyFont="1" applyBorder="1" applyAlignment="1" quotePrefix="1">
      <alignment horizontal="centerContinuous"/>
      <protection/>
    </xf>
    <xf numFmtId="0" fontId="0" fillId="0" borderId="28" xfId="76" applyFont="1" applyBorder="1" applyAlignment="1">
      <alignment horizontal="centerContinuous"/>
      <protection/>
    </xf>
    <xf numFmtId="0" fontId="1" fillId="0" borderId="28" xfId="76" applyFont="1" applyBorder="1" applyAlignment="1" quotePrefix="1">
      <alignment horizontal="centerContinuous"/>
      <protection/>
    </xf>
    <xf numFmtId="0" fontId="0" fillId="0" borderId="12" xfId="76" applyFont="1" applyBorder="1" applyAlignment="1">
      <alignment horizontal="center"/>
      <protection/>
    </xf>
    <xf numFmtId="0" fontId="0" fillId="0" borderId="0" xfId="76" applyFont="1" applyBorder="1">
      <alignment/>
      <protection/>
    </xf>
    <xf numFmtId="0" fontId="0" fillId="0" borderId="27" xfId="76" applyFont="1" applyBorder="1">
      <alignment/>
      <protection/>
    </xf>
    <xf numFmtId="0" fontId="0" fillId="0" borderId="93" xfId="76" applyFont="1" applyBorder="1" applyAlignment="1">
      <alignment horizontal="center"/>
      <protection/>
    </xf>
    <xf numFmtId="0" fontId="0" fillId="0" borderId="15" xfId="76" applyFont="1" applyBorder="1" applyAlignment="1">
      <alignment horizontal="centerContinuous"/>
      <protection/>
    </xf>
    <xf numFmtId="0" fontId="0" fillId="0" borderId="18" xfId="76" applyFont="1" applyBorder="1" applyAlignment="1">
      <alignment horizontal="centerContinuous"/>
      <protection/>
    </xf>
    <xf numFmtId="0" fontId="0" fillId="0" borderId="0" xfId="76" applyFont="1">
      <alignment/>
      <protection/>
    </xf>
    <xf numFmtId="0" fontId="0" fillId="0" borderId="95" xfId="76" applyFont="1" applyBorder="1" applyAlignment="1">
      <alignment horizontal="center"/>
      <protection/>
    </xf>
    <xf numFmtId="1" fontId="1" fillId="30" borderId="15" xfId="76" applyNumberFormat="1" applyFont="1" applyFill="1" applyBorder="1" applyAlignment="1" applyProtection="1">
      <alignment horizontal="right"/>
      <protection/>
    </xf>
    <xf numFmtId="0" fontId="0" fillId="0" borderId="18" xfId="76" applyFont="1" applyBorder="1">
      <alignment/>
      <protection/>
    </xf>
    <xf numFmtId="1" fontId="0" fillId="30" borderId="15" xfId="76" applyNumberFormat="1" applyFont="1" applyFill="1" applyBorder="1" applyAlignment="1" applyProtection="1">
      <alignment horizontal="right"/>
      <protection/>
    </xf>
    <xf numFmtId="0" fontId="0" fillId="0" borderId="34" xfId="76" applyFont="1" applyBorder="1" applyAlignment="1">
      <alignment horizontal="center"/>
      <protection/>
    </xf>
    <xf numFmtId="1" fontId="0" fillId="30" borderId="15" xfId="76" applyNumberFormat="1" applyFont="1" applyFill="1" applyBorder="1" applyAlignment="1" applyProtection="1">
      <alignment horizontal="left"/>
      <protection/>
    </xf>
    <xf numFmtId="0" fontId="0" fillId="0" borderId="18" xfId="76" applyFont="1" applyBorder="1" applyAlignment="1">
      <alignment horizontal="left"/>
      <protection/>
    </xf>
    <xf numFmtId="3" fontId="0" fillId="0" borderId="18" xfId="76" applyNumberFormat="1" applyFont="1" applyBorder="1">
      <alignment/>
      <protection/>
    </xf>
    <xf numFmtId="0" fontId="0" fillId="0" borderId="50" xfId="76" applyFont="1" applyBorder="1">
      <alignment/>
      <protection/>
    </xf>
    <xf numFmtId="0" fontId="0" fillId="0" borderId="39" xfId="76" applyFont="1" applyBorder="1">
      <alignment/>
      <protection/>
    </xf>
    <xf numFmtId="3" fontId="0" fillId="0" borderId="18" xfId="76" applyNumberFormat="1" applyFont="1" applyBorder="1" applyAlignment="1">
      <alignment horizontal="center"/>
      <protection/>
    </xf>
    <xf numFmtId="1" fontId="1" fillId="30" borderId="15" xfId="76" applyNumberFormat="1" applyFont="1" applyFill="1" applyBorder="1" applyAlignment="1" applyProtection="1">
      <alignment horizontal="left"/>
      <protection/>
    </xf>
    <xf numFmtId="1" fontId="1" fillId="30" borderId="15" xfId="76" applyNumberFormat="1" applyFont="1" applyFill="1" applyBorder="1" applyAlignment="1" applyProtection="1">
      <alignment horizontal="center"/>
      <protection/>
    </xf>
    <xf numFmtId="1" fontId="1" fillId="30" borderId="39" xfId="76" applyNumberFormat="1" applyFont="1" applyFill="1" applyBorder="1" applyAlignment="1" applyProtection="1">
      <alignment horizontal="center"/>
      <protection/>
    </xf>
    <xf numFmtId="1" fontId="0" fillId="30" borderId="18" xfId="76" applyNumberFormat="1" applyFont="1" applyFill="1" applyBorder="1" applyAlignment="1" applyProtection="1">
      <alignment horizontal="right"/>
      <protection/>
    </xf>
    <xf numFmtId="1" fontId="0" fillId="30" borderId="50" xfId="76" applyNumberFormat="1" applyFont="1" applyFill="1" applyBorder="1" applyAlignment="1" applyProtection="1">
      <alignment horizontal="right"/>
      <protection/>
    </xf>
    <xf numFmtId="1" fontId="0" fillId="30" borderId="43" xfId="76" applyNumberFormat="1" applyFont="1" applyFill="1" applyBorder="1" applyAlignment="1" applyProtection="1">
      <alignment horizontal="right"/>
      <protection/>
    </xf>
    <xf numFmtId="1" fontId="1" fillId="30" borderId="0" xfId="76" applyNumberFormat="1" applyFont="1" applyFill="1" applyBorder="1" applyAlignment="1" applyProtection="1">
      <alignment horizontal="left"/>
      <protection/>
    </xf>
    <xf numFmtId="0" fontId="0" fillId="0" borderId="27" xfId="76" applyFont="1" applyBorder="1" applyAlignment="1">
      <alignment horizontal="left"/>
      <protection/>
    </xf>
    <xf numFmtId="1" fontId="0" fillId="30" borderId="41" xfId="76" applyNumberFormat="1" applyFont="1" applyFill="1" applyBorder="1" applyAlignment="1" applyProtection="1">
      <alignment horizontal="right"/>
      <protection/>
    </xf>
    <xf numFmtId="1" fontId="0" fillId="30" borderId="101" xfId="76" applyNumberFormat="1" applyFont="1" applyFill="1" applyBorder="1" applyAlignment="1" applyProtection="1">
      <alignment horizontal="left"/>
      <protection/>
    </xf>
    <xf numFmtId="0" fontId="0" fillId="0" borderId="81" xfId="76" applyFont="1" applyBorder="1" applyAlignment="1">
      <alignment horizontal="left"/>
      <protection/>
    </xf>
    <xf numFmtId="1" fontId="0" fillId="30" borderId="81" xfId="76" applyNumberFormat="1" applyFont="1" applyFill="1" applyBorder="1" applyAlignment="1" applyProtection="1">
      <alignment horizontal="right"/>
      <protection/>
    </xf>
    <xf numFmtId="3" fontId="0" fillId="0" borderId="81" xfId="76" applyNumberFormat="1" applyFont="1" applyBorder="1">
      <alignment/>
      <protection/>
    </xf>
    <xf numFmtId="1" fontId="1" fillId="30" borderId="41" xfId="76" applyNumberFormat="1" applyFont="1" applyFill="1" applyBorder="1" applyAlignment="1" applyProtection="1">
      <alignment horizontal="left"/>
      <protection/>
    </xf>
    <xf numFmtId="0" fontId="0" fillId="0" borderId="0" xfId="76" applyFont="1" applyBorder="1" applyAlignment="1">
      <alignment horizontal="left"/>
      <protection/>
    </xf>
    <xf numFmtId="1" fontId="0" fillId="30" borderId="0" xfId="76" applyNumberFormat="1" applyFont="1" applyFill="1" applyBorder="1" applyAlignment="1" applyProtection="1">
      <alignment horizontal="right"/>
      <protection/>
    </xf>
    <xf numFmtId="3" fontId="0" fillId="0" borderId="0" xfId="76" applyNumberFormat="1" applyFont="1" applyBorder="1">
      <alignment/>
      <protection/>
    </xf>
    <xf numFmtId="0" fontId="0" fillId="0" borderId="15" xfId="76" applyFont="1" applyBorder="1" applyAlignment="1">
      <alignment horizontal="left"/>
      <protection/>
    </xf>
    <xf numFmtId="3" fontId="0" fillId="0" borderId="15" xfId="76" applyNumberFormat="1" applyFont="1" applyBorder="1">
      <alignment/>
      <protection/>
    </xf>
    <xf numFmtId="1" fontId="0" fillId="30" borderId="49" xfId="76" applyNumberFormat="1" applyFont="1" applyFill="1" applyBorder="1" applyAlignment="1" applyProtection="1">
      <alignment horizontal="center"/>
      <protection/>
    </xf>
    <xf numFmtId="0" fontId="0" fillId="0" borderId="72" xfId="76" applyFont="1" applyBorder="1" applyAlignment="1">
      <alignment horizontal="center"/>
      <protection/>
    </xf>
    <xf numFmtId="1" fontId="0" fillId="30" borderId="72" xfId="76" applyNumberFormat="1" applyFont="1" applyFill="1" applyBorder="1" applyAlignment="1" applyProtection="1">
      <alignment horizontal="center"/>
      <protection/>
    </xf>
    <xf numFmtId="3" fontId="0" fillId="0" borderId="72" xfId="76" applyNumberFormat="1" applyFont="1" applyBorder="1" applyAlignment="1">
      <alignment horizontal="center"/>
      <protection/>
    </xf>
    <xf numFmtId="0" fontId="0" fillId="0" borderId="49" xfId="76" applyFont="1" applyBorder="1" applyAlignment="1">
      <alignment horizontal="center"/>
      <protection/>
    </xf>
    <xf numFmtId="1" fontId="0" fillId="30" borderId="18" xfId="76" applyNumberFormat="1" applyFont="1" applyFill="1" applyBorder="1" applyAlignment="1" applyProtection="1">
      <alignment horizontal="center"/>
      <protection/>
    </xf>
    <xf numFmtId="0" fontId="0" fillId="0" borderId="18" xfId="76" applyFont="1" applyBorder="1" applyAlignment="1">
      <alignment horizontal="center"/>
      <protection/>
    </xf>
    <xf numFmtId="0" fontId="0" fillId="0" borderId="36" xfId="76" applyFont="1" applyBorder="1" applyAlignment="1">
      <alignment horizontal="center"/>
      <protection/>
    </xf>
    <xf numFmtId="1" fontId="0" fillId="30" borderId="18" xfId="76" applyNumberFormat="1" applyFont="1" applyFill="1" applyBorder="1" applyAlignment="1" applyProtection="1">
      <alignment horizontal="left"/>
      <protection/>
    </xf>
    <xf numFmtId="0" fontId="0" fillId="0" borderId="34" xfId="76" applyFont="1" applyBorder="1">
      <alignment/>
      <protection/>
    </xf>
    <xf numFmtId="1" fontId="0" fillId="30" borderId="34" xfId="76" applyNumberFormat="1" applyFont="1" applyFill="1" applyBorder="1" applyAlignment="1" applyProtection="1">
      <alignment horizontal="left"/>
      <protection/>
    </xf>
    <xf numFmtId="0" fontId="0" fillId="0" borderId="34" xfId="76" applyFont="1" applyBorder="1" applyAlignment="1">
      <alignment horizontal="left"/>
      <protection/>
    </xf>
    <xf numFmtId="1" fontId="0" fillId="30" borderId="34" xfId="76" applyNumberFormat="1" applyFont="1" applyFill="1" applyBorder="1" applyAlignment="1" applyProtection="1">
      <alignment horizontal="right"/>
      <protection/>
    </xf>
    <xf numFmtId="0" fontId="1" fillId="0" borderId="0" xfId="76" applyFont="1" applyBorder="1" applyAlignment="1" quotePrefix="1">
      <alignment horizontal="left"/>
      <protection/>
    </xf>
    <xf numFmtId="3" fontId="0" fillId="0" borderId="40" xfId="76" applyNumberFormat="1" applyFont="1" applyBorder="1" applyAlignment="1">
      <alignment horizontal="center"/>
      <protection/>
    </xf>
    <xf numFmtId="3" fontId="0" fillId="0" borderId="15" xfId="76" applyNumberFormat="1" applyFont="1" applyBorder="1" applyAlignment="1">
      <alignment horizontal="center"/>
      <protection/>
    </xf>
    <xf numFmtId="3" fontId="1" fillId="0" borderId="15" xfId="76" applyNumberFormat="1" applyFont="1" applyBorder="1" applyAlignment="1">
      <alignment horizontal="center"/>
      <protection/>
    </xf>
    <xf numFmtId="0" fontId="0" fillId="0" borderId="102" xfId="0" applyFont="1" applyBorder="1" applyAlignment="1">
      <alignment/>
    </xf>
    <xf numFmtId="0" fontId="0" fillId="0" borderId="103" xfId="0" applyFont="1" applyBorder="1" applyAlignment="1">
      <alignment/>
    </xf>
    <xf numFmtId="0" fontId="0" fillId="0" borderId="15" xfId="76" applyFont="1" applyBorder="1">
      <alignment/>
      <protection/>
    </xf>
    <xf numFmtId="0" fontId="0" fillId="0" borderId="40" xfId="76" applyFont="1" applyBorder="1" applyAlignment="1">
      <alignment horizontal="center"/>
      <protection/>
    </xf>
    <xf numFmtId="0" fontId="0" fillId="0" borderId="39" xfId="76" applyFont="1" applyBorder="1" applyAlignment="1">
      <alignment horizontal="center"/>
      <protection/>
    </xf>
    <xf numFmtId="0" fontId="0" fillId="0" borderId="84" xfId="76" applyFont="1" applyBorder="1">
      <alignment/>
      <protection/>
    </xf>
    <xf numFmtId="0" fontId="0" fillId="0" borderId="85" xfId="76" applyFont="1" applyBorder="1">
      <alignment/>
      <protection/>
    </xf>
    <xf numFmtId="0" fontId="0" fillId="0" borderId="104" xfId="68" applyFont="1" applyBorder="1" applyAlignment="1">
      <alignment horizontal="left"/>
      <protection/>
    </xf>
    <xf numFmtId="0" fontId="0" fillId="0" borderId="105" xfId="72" applyFont="1" applyBorder="1">
      <alignment/>
      <protection/>
    </xf>
    <xf numFmtId="0" fontId="0" fillId="0" borderId="0" xfId="0" applyAlignment="1">
      <alignment horizontal="right"/>
    </xf>
    <xf numFmtId="38" fontId="6" fillId="0" borderId="0" xfId="63"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2" fontId="0" fillId="0" borderId="0" xfId="0" applyNumberFormat="1" applyAlignment="1" quotePrefix="1">
      <alignment horizontal="right"/>
    </xf>
    <xf numFmtId="1" fontId="6" fillId="0" borderId="74" xfId="63" applyNumberFormat="1" applyFont="1" applyBorder="1" applyAlignment="1" applyProtection="1">
      <alignment horizontal="left"/>
      <protection locked="0"/>
    </xf>
    <xf numFmtId="1" fontId="6" fillId="30" borderId="106" xfId="63" applyNumberFormat="1" applyFont="1" applyFill="1" applyBorder="1" applyProtection="1">
      <alignment/>
      <protection/>
    </xf>
    <xf numFmtId="0" fontId="6" fillId="0" borderId="74" xfId="63" applyFont="1" applyBorder="1">
      <alignment/>
      <protection/>
    </xf>
    <xf numFmtId="0" fontId="11" fillId="0" borderId="31" xfId="71" applyFont="1" applyFill="1" applyBorder="1" applyAlignment="1">
      <alignment horizontal="left"/>
      <protection/>
    </xf>
    <xf numFmtId="1" fontId="11" fillId="0" borderId="44" xfId="69" applyNumberFormat="1" applyFont="1" applyBorder="1" applyAlignment="1" applyProtection="1">
      <alignment horizontal="center"/>
      <protection locked="0"/>
    </xf>
    <xf numFmtId="1" fontId="0" fillId="0" borderId="27" xfId="0" applyNumberFormat="1" applyBorder="1" applyAlignment="1">
      <alignment/>
    </xf>
    <xf numFmtId="1" fontId="0" fillId="0" borderId="36" xfId="0" applyNumberFormat="1" applyBorder="1" applyAlignment="1">
      <alignment/>
    </xf>
    <xf numFmtId="1" fontId="6" fillId="30" borderId="54" xfId="63" applyNumberFormat="1" applyFont="1" applyFill="1" applyBorder="1" applyAlignment="1" applyProtection="1">
      <alignment horizontal="right"/>
      <protection/>
    </xf>
    <xf numFmtId="0" fontId="0" fillId="0" borderId="50" xfId="0" applyFont="1" applyBorder="1" applyAlignment="1">
      <alignment horizontal="center"/>
    </xf>
    <xf numFmtId="0" fontId="0" fillId="0" borderId="40" xfId="0" applyFont="1" applyBorder="1" applyAlignment="1">
      <alignment/>
    </xf>
    <xf numFmtId="1" fontId="35" fillId="34" borderId="34" xfId="59" applyNumberFormat="1" applyFont="1" applyFill="1" applyBorder="1" applyAlignment="1" applyProtection="1" quotePrefix="1">
      <alignment horizontal="left"/>
      <protection locked="0"/>
    </xf>
    <xf numFmtId="166" fontId="35" fillId="0" borderId="107" xfId="59" applyNumberFormat="1" applyFont="1" applyBorder="1" applyAlignment="1" applyProtection="1">
      <alignment horizontal="center"/>
      <protection locked="0"/>
    </xf>
    <xf numFmtId="38" fontId="6" fillId="0" borderId="19" xfId="42" applyNumberFormat="1" applyFont="1" applyFill="1" applyBorder="1" applyAlignment="1" applyProtection="1">
      <alignment horizontal="right"/>
      <protection locked="0"/>
    </xf>
    <xf numFmtId="38" fontId="6" fillId="0" borderId="20" xfId="63" applyNumberFormat="1" applyFont="1" applyBorder="1" applyAlignment="1" applyProtection="1">
      <alignment horizontal="right"/>
      <protection locked="0"/>
    </xf>
    <xf numFmtId="38" fontId="6" fillId="0" borderId="76" xfId="63" applyNumberFormat="1" applyFont="1" applyBorder="1" applyAlignment="1" applyProtection="1">
      <alignment horizontal="right"/>
      <protection locked="0"/>
    </xf>
    <xf numFmtId="38" fontId="6" fillId="0" borderId="16" xfId="42" applyNumberFormat="1" applyFont="1" applyFill="1" applyBorder="1" applyAlignment="1" applyProtection="1">
      <alignment horizontal="right"/>
      <protection locked="0"/>
    </xf>
    <xf numFmtId="175" fontId="6" fillId="0" borderId="34" xfId="63" applyNumberFormat="1" applyFont="1" applyBorder="1" applyAlignment="1">
      <alignment horizontal="center"/>
      <protection/>
    </xf>
    <xf numFmtId="0" fontId="0" fillId="0" borderId="50" xfId="0" applyBorder="1" applyAlignment="1">
      <alignment horizontal="center"/>
    </xf>
    <xf numFmtId="0" fontId="1" fillId="0" borderId="98" xfId="0" applyFont="1" applyBorder="1" applyAlignment="1">
      <alignment/>
    </xf>
    <xf numFmtId="0" fontId="7" fillId="0" borderId="34" xfId="63" applyFont="1" applyBorder="1" applyAlignment="1">
      <alignment horizontal="left"/>
      <protection/>
    </xf>
    <xf numFmtId="0" fontId="7" fillId="0" borderId="39" xfId="63" applyFont="1" applyBorder="1" applyAlignment="1">
      <alignment horizontal="left"/>
      <protection/>
    </xf>
    <xf numFmtId="0" fontId="35" fillId="0" borderId="36" xfId="59" applyFont="1" applyBorder="1" applyAlignment="1">
      <alignment horizontal="center"/>
      <protection/>
    </xf>
    <xf numFmtId="166" fontId="35" fillId="0" borderId="27" xfId="59" applyNumberFormat="1" applyFont="1" applyBorder="1" applyAlignment="1" applyProtection="1">
      <alignment horizontal="center"/>
      <protection locked="0"/>
    </xf>
    <xf numFmtId="0" fontId="0" fillId="0" borderId="101" xfId="0" applyBorder="1" applyAlignment="1">
      <alignment/>
    </xf>
    <xf numFmtId="0" fontId="0" fillId="0" borderId="108" xfId="0" applyBorder="1" applyAlignment="1">
      <alignment/>
    </xf>
    <xf numFmtId="0" fontId="0" fillId="0" borderId="72" xfId="0" applyBorder="1" applyAlignment="1">
      <alignment/>
    </xf>
    <xf numFmtId="0" fontId="0" fillId="0" borderId="48"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0" fillId="0" borderId="36" xfId="0" applyBorder="1" applyAlignment="1">
      <alignment horizontal="center"/>
    </xf>
    <xf numFmtId="0" fontId="0" fillId="0" borderId="18" xfId="0" applyBorder="1" applyAlignment="1">
      <alignment horizontal="center"/>
    </xf>
    <xf numFmtId="0" fontId="0" fillId="0" borderId="43" xfId="0" applyBorder="1" applyAlignment="1">
      <alignment horizontal="center"/>
    </xf>
    <xf numFmtId="49" fontId="0" fillId="0" borderId="34" xfId="0" applyNumberFormat="1" applyBorder="1" applyAlignment="1">
      <alignment horizontal="center"/>
    </xf>
    <xf numFmtId="0" fontId="0" fillId="0" borderId="39" xfId="0" applyBorder="1" applyAlignment="1">
      <alignment/>
    </xf>
    <xf numFmtId="1" fontId="0" fillId="0" borderId="50" xfId="0" applyNumberFormat="1" applyBorder="1" applyAlignment="1">
      <alignment/>
    </xf>
    <xf numFmtId="49" fontId="0" fillId="0" borderId="36" xfId="0" applyNumberFormat="1" applyBorder="1" applyAlignment="1">
      <alignment horizontal="center"/>
    </xf>
    <xf numFmtId="1" fontId="0" fillId="0" borderId="43" xfId="0" applyNumberFormat="1" applyBorder="1" applyAlignment="1">
      <alignment/>
    </xf>
    <xf numFmtId="1" fontId="0" fillId="0" borderId="34" xfId="0" applyNumberFormat="1" applyFont="1" applyBorder="1" applyAlignment="1">
      <alignment/>
    </xf>
    <xf numFmtId="184" fontId="0" fillId="0" borderId="22" xfId="0" applyNumberFormat="1" applyBorder="1" applyAlignment="1">
      <alignment/>
    </xf>
    <xf numFmtId="175" fontId="0" fillId="0" borderId="50" xfId="0" applyNumberFormat="1" applyBorder="1" applyAlignment="1">
      <alignment horizontal="center"/>
    </xf>
    <xf numFmtId="0" fontId="6" fillId="0" borderId="11" xfId="63" applyFont="1" applyFill="1" applyBorder="1" applyAlignment="1">
      <alignment horizontal="center"/>
      <protection/>
    </xf>
    <xf numFmtId="0" fontId="42" fillId="0" borderId="15" xfId="63" applyFont="1" applyBorder="1" applyAlignment="1">
      <alignment horizontal="center"/>
      <protection/>
    </xf>
    <xf numFmtId="38" fontId="6" fillId="0" borderId="16" xfId="63" applyNumberFormat="1" applyFont="1" applyBorder="1" applyProtection="1">
      <alignment/>
      <protection locked="0"/>
    </xf>
    <xf numFmtId="38" fontId="6" fillId="0" borderId="20" xfId="63" applyNumberFormat="1" applyFont="1" applyBorder="1" applyProtection="1">
      <alignment/>
      <protection/>
    </xf>
    <xf numFmtId="0" fontId="7" fillId="0" borderId="39" xfId="63" applyFont="1" applyBorder="1">
      <alignment/>
      <protection/>
    </xf>
    <xf numFmtId="0" fontId="6" fillId="0" borderId="57" xfId="63" applyFont="1" applyBorder="1">
      <alignment/>
      <protection/>
    </xf>
    <xf numFmtId="0" fontId="6" fillId="0" borderId="109" xfId="63" applyFont="1" applyBorder="1">
      <alignment/>
      <protection/>
    </xf>
    <xf numFmtId="0" fontId="6" fillId="0" borderId="110" xfId="63" applyFont="1" applyBorder="1">
      <alignment/>
      <protection/>
    </xf>
    <xf numFmtId="0" fontId="6" fillId="35" borderId="32" xfId="63" applyFont="1" applyFill="1" applyBorder="1" applyAlignment="1">
      <alignment horizontal="center"/>
      <protection/>
    </xf>
    <xf numFmtId="0" fontId="6" fillId="35" borderId="43" xfId="63" applyFont="1" applyFill="1" applyBorder="1">
      <alignment/>
      <protection/>
    </xf>
    <xf numFmtId="0" fontId="7" fillId="35" borderId="39" xfId="63" applyFont="1" applyFill="1" applyBorder="1">
      <alignment/>
      <protection/>
    </xf>
    <xf numFmtId="0" fontId="6" fillId="35" borderId="109" xfId="63" applyFont="1" applyFill="1" applyBorder="1">
      <alignment/>
      <protection/>
    </xf>
    <xf numFmtId="164" fontId="42" fillId="0" borderId="15" xfId="63" applyNumberFormat="1" applyFont="1" applyBorder="1" applyAlignment="1">
      <alignment horizontal="center"/>
      <protection/>
    </xf>
    <xf numFmtId="38" fontId="6" fillId="0" borderId="16" xfId="63" applyNumberFormat="1" applyFont="1" applyBorder="1" applyProtection="1">
      <alignment/>
      <protection/>
    </xf>
    <xf numFmtId="38" fontId="6" fillId="30" borderId="20" xfId="63" applyNumberFormat="1" applyFont="1" applyFill="1" applyBorder="1" applyProtection="1">
      <alignment/>
      <protection/>
    </xf>
    <xf numFmtId="38" fontId="6" fillId="30" borderId="20" xfId="63" applyNumberFormat="1" applyFont="1" applyFill="1" applyBorder="1" applyProtection="1">
      <alignment/>
      <protection locked="0"/>
    </xf>
    <xf numFmtId="0" fontId="11" fillId="0" borderId="12" xfId="0" applyFont="1" applyBorder="1" applyAlignment="1">
      <alignment/>
    </xf>
    <xf numFmtId="1" fontId="11" fillId="0" borderId="31" xfId="0" applyNumberFormat="1" applyFont="1" applyBorder="1" applyAlignment="1">
      <alignment horizontal="center"/>
    </xf>
    <xf numFmtId="0" fontId="0" fillId="0" borderId="41" xfId="74" applyFont="1" applyBorder="1" applyAlignment="1" applyProtection="1">
      <alignment horizontal="center" vertical="top"/>
      <protection/>
    </xf>
    <xf numFmtId="0" fontId="11" fillId="0" borderId="0" xfId="73" applyFont="1" applyBorder="1" applyAlignment="1">
      <alignment horizontal="left"/>
      <protection/>
    </xf>
    <xf numFmtId="0" fontId="40" fillId="0" borderId="0" xfId="53" applyAlignment="1" applyProtection="1">
      <alignment/>
      <protection/>
    </xf>
    <xf numFmtId="38" fontId="6" fillId="0" borderId="16" xfId="63" applyNumberFormat="1" applyFont="1" applyFill="1" applyBorder="1" applyProtection="1">
      <alignment/>
      <protection locked="0"/>
    </xf>
    <xf numFmtId="0" fontId="11" fillId="0" borderId="0" xfId="73" applyFont="1" applyAlignment="1">
      <alignment horizontal="left"/>
      <protection/>
    </xf>
    <xf numFmtId="0" fontId="11" fillId="0" borderId="0" xfId="69" applyFont="1" applyAlignment="1" quotePrefix="1">
      <alignment horizontal="center"/>
      <protection/>
    </xf>
    <xf numFmtId="0" fontId="11" fillId="0" borderId="0" xfId="69" applyFont="1" applyAlignment="1" quotePrefix="1">
      <alignment horizontal="center"/>
      <protection/>
    </xf>
    <xf numFmtId="0" fontId="19" fillId="35" borderId="0" xfId="0" applyFont="1" applyFill="1" applyAlignment="1">
      <alignment wrapText="1"/>
    </xf>
    <xf numFmtId="175" fontId="6" fillId="0" borderId="25" xfId="63" applyNumberFormat="1" applyFont="1" applyBorder="1" applyAlignment="1">
      <alignment/>
      <protection/>
    </xf>
    <xf numFmtId="0" fontId="33" fillId="0" borderId="48" xfId="63" applyFont="1" applyBorder="1" applyAlignment="1">
      <alignment horizontal="left" vertical="top" wrapText="1"/>
      <protection/>
    </xf>
    <xf numFmtId="0" fontId="33" fillId="0" borderId="72" xfId="63" applyFont="1" applyBorder="1" applyAlignment="1">
      <alignment horizontal="left" vertical="top" wrapText="1"/>
      <protection/>
    </xf>
    <xf numFmtId="0" fontId="33" fillId="0" borderId="41" xfId="63" applyFont="1" applyBorder="1" applyAlignment="1">
      <alignment horizontal="left" vertical="top" wrapText="1"/>
      <protection/>
    </xf>
    <xf numFmtId="0" fontId="33" fillId="0" borderId="27" xfId="63" applyFont="1" applyBorder="1" applyAlignment="1">
      <alignment horizontal="left" vertical="top" wrapText="1"/>
      <protection/>
    </xf>
    <xf numFmtId="175" fontId="6" fillId="0" borderId="50" xfId="63" applyNumberFormat="1" applyFont="1" applyBorder="1">
      <alignment/>
      <protection/>
    </xf>
    <xf numFmtId="0" fontId="6" fillId="0" borderId="110" xfId="63" applyFont="1" applyBorder="1" applyAlignment="1">
      <alignment horizontal="left"/>
      <protection/>
    </xf>
    <xf numFmtId="0" fontId="6" fillId="0" borderId="98" xfId="63" applyFont="1" applyBorder="1" applyAlignment="1">
      <alignment/>
      <protection/>
    </xf>
    <xf numFmtId="0" fontId="33" fillId="0" borderId="48" xfId="63" applyFont="1" applyBorder="1" applyAlignment="1">
      <alignment vertical="top"/>
      <protection/>
    </xf>
    <xf numFmtId="0" fontId="33" fillId="0" borderId="72" xfId="63" applyFont="1" applyBorder="1" applyAlignment="1">
      <alignment vertical="top"/>
      <protection/>
    </xf>
    <xf numFmtId="0" fontId="33" fillId="0" borderId="50" xfId="63" applyFont="1" applyBorder="1" applyAlignment="1">
      <alignment vertical="top"/>
      <protection/>
    </xf>
    <xf numFmtId="0" fontId="33" fillId="0" borderId="39" xfId="63" applyFont="1" applyBorder="1" applyAlignment="1">
      <alignment vertical="top"/>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21" xfId="58"/>
    <cellStyle name="Normal_24" xfId="59"/>
    <cellStyle name="Normal_25" xfId="60"/>
    <cellStyle name="Normal_26" xfId="61"/>
    <cellStyle name="Normal_408-409" xfId="62"/>
    <cellStyle name="Normal_A" xfId="63"/>
    <cellStyle name="Normal_A_1" xfId="64"/>
    <cellStyle name="Normal_A_2" xfId="65"/>
    <cellStyle name="Normal_A_3" xfId="66"/>
    <cellStyle name="Normal_A_6" xfId="67"/>
    <cellStyle name="Normal_AI" xfId="68"/>
    <cellStyle name="Normal_B" xfId="69"/>
    <cellStyle name="Normal_BN" xfId="70"/>
    <cellStyle name="Normal_C" xfId="71"/>
    <cellStyle name="Normal_CW" xfId="72"/>
    <cellStyle name="Normal_E" xfId="73"/>
    <cellStyle name="Normal_PG28-" xfId="74"/>
    <cellStyle name="Normal_PG29-" xfId="75"/>
    <cellStyle name="Normal_READS" xfId="76"/>
    <cellStyle name="Normal_RESER" xfId="77"/>
    <cellStyle name="Normal_UN WATER" xfId="78"/>
    <cellStyle name="Note" xfId="79"/>
    <cellStyle name="Output" xfId="80"/>
    <cellStyle name="Percent" xfId="81"/>
    <cellStyle name="Title" xfId="82"/>
    <cellStyle name="Total" xfId="83"/>
    <cellStyle name="Undefined"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EIL\ANUALRPT\LINKED\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uc.state.pa.us/general/onlineforms/xls/Elec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4"/>
      <sheetName val="2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sheetName val="Table Contents"/>
      <sheetName val="GenlInstructions"/>
      <sheetName val="General Information"/>
      <sheetName val="ImpChngs"/>
      <sheetName val="Definitions"/>
      <sheetName val="Definitions-Cont"/>
      <sheetName val="100-Voting Powers &amp; Elections"/>
      <sheetName val="101-Security Holder"/>
      <sheetName val="102-Cos. Controlled"/>
      <sheetName val="103-Directors"/>
      <sheetName val="104-Officers"/>
      <sheetName val="200-Balance Sheet"/>
      <sheetName val="200-1"/>
      <sheetName val="200.2"/>
      <sheetName val="200.3"/>
      <sheetName val="205-Ut. Plt. Serv"/>
      <sheetName val="206-207-Accum_Depr"/>
      <sheetName val="208-CWIP"/>
      <sheetName val="210-Investments"/>
      <sheetName val="211-12-Notes Receivable"/>
      <sheetName val="213-Accts. Rec."/>
      <sheetName val="215-Matl&amp;Supp"/>
      <sheetName val="216-Unam.DebtDisc"/>
      <sheetName val="217-Extra.Prop.Losses"/>
      <sheetName val="231-Long Term Debt"/>
      <sheetName val="400-Revenues"/>
      <sheetName val="400-Expenses"/>
      <sheetName val="400.1-Expenses"/>
      <sheetName val="402-ElecOprRev"/>
      <sheetName val="405-O&amp;M Exp"/>
      <sheetName val="405.1-O&amp;M Exp"/>
      <sheetName val="405.2-O&amp;M Exp"/>
      <sheetName val="408-09-Inc Taxes"/>
      <sheetName val="410-IncomeTax"/>
      <sheetName val="410.1-411.1-DFR-TAX"/>
      <sheetName val="500-501-Elect. Pur-Resale"/>
      <sheetName val="502-Supplier Energy"/>
      <sheetName val="505-ElectAcct"/>
      <sheetName val="511-512-"/>
      <sheetName val="517-Cust_Meters"/>
      <sheetName val="600-Cust._Class"/>
      <sheetName val="602-ElecGenSls"/>
      <sheetName val="602-Cont."/>
      <sheetName val="603-PaTaxID"/>
      <sheetName val="605-employees"/>
      <sheetName val="610-TerrServ"/>
      <sheetName val="Verify_Oath"/>
      <sheetName val="Module2 (2)"/>
      <sheetName val="Module2"/>
      <sheetName val="CountyData"/>
      <sheetName val="Data"/>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PUCFinancial@pa.gov"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tabSelected="1" zoomScalePageLayoutView="0" workbookViewId="0" topLeftCell="A1">
      <selection activeCell="A16" sqref="A16"/>
    </sheetView>
  </sheetViews>
  <sheetFormatPr defaultColWidth="9.00390625" defaultRowHeight="15.75"/>
  <cols>
    <col min="1" max="1" width="83.75390625" style="607" customWidth="1"/>
  </cols>
  <sheetData>
    <row r="1" ht="15.75">
      <c r="A1" s="600"/>
    </row>
    <row r="2" ht="15.75">
      <c r="A2" s="600" t="s">
        <v>681</v>
      </c>
    </row>
    <row r="3" ht="15.75">
      <c r="A3" s="600" t="s">
        <v>682</v>
      </c>
    </row>
    <row r="4" ht="15.75">
      <c r="A4" s="600"/>
    </row>
    <row r="5" ht="15.75">
      <c r="A5" s="602"/>
    </row>
    <row r="6" ht="15.75">
      <c r="A6" s="603" t="s">
        <v>683</v>
      </c>
    </row>
    <row r="7" ht="15.75">
      <c r="A7" s="604" t="s">
        <v>684</v>
      </c>
    </row>
    <row r="8" ht="15.75">
      <c r="A8" s="601"/>
    </row>
    <row r="9" ht="15.75">
      <c r="A9" s="602"/>
    </row>
    <row r="10" ht="15.75">
      <c r="A10" s="604" t="s">
        <v>276</v>
      </c>
    </row>
    <row r="11" ht="15.75">
      <c r="A11" s="601"/>
    </row>
    <row r="12" ht="15.75">
      <c r="A12" s="601"/>
    </row>
    <row r="13" ht="15.75">
      <c r="A13" s="600" t="s">
        <v>277</v>
      </c>
    </row>
    <row r="14" ht="15.75">
      <c r="A14" s="601"/>
    </row>
    <row r="15" ht="15.75">
      <c r="A15" s="605" t="s">
        <v>1792</v>
      </c>
    </row>
    <row r="16" ht="15.75">
      <c r="A16" s="601"/>
    </row>
    <row r="17" ht="15.75">
      <c r="A17" s="600" t="s">
        <v>278</v>
      </c>
    </row>
    <row r="18" ht="15.75">
      <c r="A18" s="601"/>
    </row>
    <row r="19" ht="15.75">
      <c r="A19" s="600" t="s">
        <v>279</v>
      </c>
    </row>
    <row r="20" ht="15.75">
      <c r="A20" s="601"/>
    </row>
    <row r="21" ht="15.75">
      <c r="A21" s="600" t="s">
        <v>280</v>
      </c>
    </row>
    <row r="22" ht="15.75">
      <c r="A22" s="601"/>
    </row>
    <row r="23" ht="15.75">
      <c r="A23" s="600" t="s">
        <v>281</v>
      </c>
    </row>
    <row r="24" ht="15.75">
      <c r="A24" s="601"/>
    </row>
    <row r="25" ht="15.75">
      <c r="A25" s="601"/>
    </row>
    <row r="26" ht="15.75">
      <c r="A26" s="606" t="s">
        <v>282</v>
      </c>
    </row>
    <row r="27" ht="15.75">
      <c r="A27" s="606" t="s">
        <v>283</v>
      </c>
    </row>
    <row r="28" ht="15.75">
      <c r="A28" s="601"/>
    </row>
    <row r="29" ht="15.75">
      <c r="A29" s="602"/>
    </row>
    <row r="30" ht="15.75">
      <c r="A30" s="600"/>
    </row>
    <row r="31" ht="15.75">
      <c r="A31" s="602"/>
    </row>
    <row r="32" ht="15.75">
      <c r="A32" s="601"/>
    </row>
    <row r="33" ht="15.75">
      <c r="A33" s="602"/>
    </row>
    <row r="35" ht="15.75">
      <c r="A35" s="602"/>
    </row>
    <row r="37" ht="15.75">
      <c r="A37" s="602"/>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O40"/>
  <sheetViews>
    <sheetView showGridLines="0" zoomScalePageLayoutView="0" workbookViewId="0" topLeftCell="A1">
      <selection activeCell="B39" sqref="A39:IV39"/>
    </sheetView>
  </sheetViews>
  <sheetFormatPr defaultColWidth="9.625" defaultRowHeight="15.75"/>
  <cols>
    <col min="1" max="1" width="4.625" style="293" customWidth="1"/>
    <col min="2" max="2" width="34.50390625" style="293" customWidth="1"/>
    <col min="3" max="3" width="22.875" style="293" customWidth="1"/>
    <col min="4" max="4" width="30.50390625" style="293" customWidth="1"/>
    <col min="5" max="5" width="19.75390625" style="293" customWidth="1"/>
    <col min="6" max="6" width="4.50390625" style="293" customWidth="1"/>
    <col min="7" max="7" width="6.125" style="293" customWidth="1"/>
    <col min="8" max="8" width="8.00390625" style="293" customWidth="1"/>
    <col min="9" max="9" width="7.75390625" style="293" customWidth="1"/>
    <col min="10" max="16384" width="9.625" style="293" customWidth="1"/>
  </cols>
  <sheetData>
    <row r="1" spans="1:15" s="2" customFormat="1" ht="16.5" thickBot="1">
      <c r="A1" s="629" t="str">
        <f>'Table Contents'!$A$1</f>
        <v>Annual Report of:                                                                                                                 Year Ended December 31, 2023</v>
      </c>
      <c r="B1" s="564"/>
      <c r="C1" s="564"/>
      <c r="D1" s="564"/>
      <c r="E1" s="631"/>
      <c r="F1" s="631"/>
      <c r="G1" s="564"/>
      <c r="H1" s="627"/>
      <c r="I1" s="564"/>
      <c r="J1" s="3"/>
      <c r="K1" s="3"/>
      <c r="L1" s="3"/>
      <c r="M1" s="3"/>
      <c r="N1" s="3"/>
      <c r="O1" s="3"/>
    </row>
    <row r="2" spans="1:15" s="287" customFormat="1" ht="15.75">
      <c r="A2" s="306"/>
      <c r="B2" s="306"/>
      <c r="C2" s="306"/>
      <c r="D2" s="306"/>
      <c r="E2" s="296"/>
      <c r="F2" s="296"/>
      <c r="G2" s="306"/>
      <c r="H2" s="306"/>
      <c r="I2" s="296"/>
      <c r="J2" s="312"/>
      <c r="K2" s="312"/>
      <c r="L2" s="312"/>
      <c r="M2" s="312"/>
      <c r="N2" s="312"/>
      <c r="O2" s="312"/>
    </row>
    <row r="3" spans="1:15" s="2" customFormat="1" ht="15.75">
      <c r="A3" s="370" t="s">
        <v>1588</v>
      </c>
      <c r="B3" s="123"/>
      <c r="C3" s="123"/>
      <c r="D3" s="123"/>
      <c r="E3" s="368"/>
      <c r="F3" s="368"/>
      <c r="G3" s="123"/>
      <c r="H3" s="123"/>
      <c r="I3" s="368"/>
      <c r="J3" s="3"/>
      <c r="K3" s="3"/>
      <c r="L3" s="3"/>
      <c r="M3" s="3"/>
      <c r="N3" s="3"/>
      <c r="O3" s="3"/>
    </row>
    <row r="4" spans="1:15" s="2" customFormat="1" ht="15.75">
      <c r="A4" s="370"/>
      <c r="B4" s="123"/>
      <c r="C4" s="123"/>
      <c r="D4" s="123"/>
      <c r="E4" s="368"/>
      <c r="F4" s="368"/>
      <c r="G4" s="123"/>
      <c r="H4" s="38"/>
      <c r="I4" s="296"/>
      <c r="J4" s="3"/>
      <c r="K4" s="3"/>
      <c r="L4" s="3"/>
      <c r="M4" s="3"/>
      <c r="N4" s="3"/>
      <c r="O4" s="3"/>
    </row>
    <row r="5" spans="1:15" s="2" customFormat="1" ht="15.75">
      <c r="A5" s="369" t="s">
        <v>1589</v>
      </c>
      <c r="B5"/>
      <c r="C5"/>
      <c r="D5"/>
      <c r="E5"/>
      <c r="F5"/>
      <c r="G5"/>
      <c r="H5"/>
      <c r="I5"/>
      <c r="J5" s="3"/>
      <c r="K5" s="3"/>
      <c r="L5" s="3"/>
      <c r="M5" s="3"/>
      <c r="N5" s="3"/>
      <c r="O5" s="3"/>
    </row>
    <row r="6" spans="1:15" s="2" customFormat="1" ht="15.75">
      <c r="A6" s="369" t="s">
        <v>1590</v>
      </c>
      <c r="B6"/>
      <c r="C6"/>
      <c r="D6"/>
      <c r="E6"/>
      <c r="F6"/>
      <c r="G6"/>
      <c r="H6"/>
      <c r="I6"/>
      <c r="J6" s="3"/>
      <c r="K6" s="3"/>
      <c r="L6" s="3"/>
      <c r="M6" s="3"/>
      <c r="N6" s="3"/>
      <c r="O6" s="3"/>
    </row>
    <row r="7" spans="1:15" s="2" customFormat="1" ht="15.75">
      <c r="A7" s="369" t="s">
        <v>57</v>
      </c>
      <c r="B7"/>
      <c r="C7"/>
      <c r="D7"/>
      <c r="E7"/>
      <c r="F7"/>
      <c r="G7"/>
      <c r="H7"/>
      <c r="I7"/>
      <c r="J7" s="3"/>
      <c r="K7" s="3"/>
      <c r="L7" s="3"/>
      <c r="M7" s="3"/>
      <c r="N7" s="3"/>
      <c r="O7" s="3"/>
    </row>
    <row r="8" spans="1:15" s="2" customFormat="1" ht="15.75">
      <c r="A8" s="292" t="s">
        <v>58</v>
      </c>
      <c r="B8" s="292"/>
      <c r="C8"/>
      <c r="D8"/>
      <c r="E8"/>
      <c r="F8"/>
      <c r="G8"/>
      <c r="H8"/>
      <c r="I8"/>
      <c r="J8" s="3"/>
      <c r="K8" s="3"/>
      <c r="L8" s="3"/>
      <c r="M8" s="3"/>
      <c r="N8" s="3"/>
      <c r="O8" s="3"/>
    </row>
    <row r="9" spans="1:9" ht="15.75">
      <c r="A9" s="289"/>
      <c r="B9" s="289"/>
      <c r="C9" s="289"/>
      <c r="D9" s="289"/>
      <c r="E9" s="289"/>
      <c r="F9" s="289"/>
      <c r="G9" s="289"/>
      <c r="H9" s="289"/>
      <c r="I9" s="289"/>
    </row>
    <row r="10" spans="1:15" s="2" customFormat="1" ht="15.75">
      <c r="A10" s="373"/>
      <c r="B10" s="303"/>
      <c r="C10" s="303"/>
      <c r="D10" s="303"/>
      <c r="E10" s="303"/>
      <c r="F10" s="303"/>
      <c r="G10" s="303"/>
      <c r="H10" s="303"/>
      <c r="I10" s="303"/>
      <c r="J10" s="3"/>
      <c r="K10" s="3"/>
      <c r="L10" s="3"/>
      <c r="M10" s="3"/>
      <c r="N10" s="3"/>
      <c r="O10" s="3"/>
    </row>
    <row r="11" spans="1:9" ht="15.75">
      <c r="A11" s="374"/>
      <c r="B11" s="301"/>
      <c r="C11" s="300"/>
      <c r="D11" s="300"/>
      <c r="E11" s="300"/>
      <c r="F11" s="300"/>
      <c r="G11" s="300"/>
      <c r="H11" s="300"/>
      <c r="I11" s="300"/>
    </row>
    <row r="12" spans="1:9" ht="15.75">
      <c r="A12" s="374"/>
      <c r="B12" s="301"/>
      <c r="C12" s="300"/>
      <c r="D12" s="300"/>
      <c r="E12" s="300"/>
      <c r="F12" s="300"/>
      <c r="G12" s="300"/>
      <c r="H12" s="300" t="s">
        <v>59</v>
      </c>
      <c r="I12" s="300" t="s">
        <v>60</v>
      </c>
    </row>
    <row r="13" spans="1:9" ht="15.75">
      <c r="A13" s="374" t="s">
        <v>1564</v>
      </c>
      <c r="B13" s="301" t="s">
        <v>61</v>
      </c>
      <c r="C13" s="300" t="s">
        <v>62</v>
      </c>
      <c r="D13" s="300" t="s">
        <v>1567</v>
      </c>
      <c r="E13" s="300" t="s">
        <v>1568</v>
      </c>
      <c r="F13" s="300" t="s">
        <v>1569</v>
      </c>
      <c r="G13" s="300" t="s">
        <v>1570</v>
      </c>
      <c r="H13" s="302" t="s">
        <v>63</v>
      </c>
      <c r="I13" s="300" t="s">
        <v>64</v>
      </c>
    </row>
    <row r="14" spans="1:9" ht="15.75">
      <c r="A14" s="375" t="s">
        <v>1575</v>
      </c>
      <c r="B14" s="299" t="s">
        <v>287</v>
      </c>
      <c r="C14" s="299" t="s">
        <v>288</v>
      </c>
      <c r="D14" s="299" t="s">
        <v>1576</v>
      </c>
      <c r="E14" s="299" t="s">
        <v>1577</v>
      </c>
      <c r="F14" s="299" t="s">
        <v>1578</v>
      </c>
      <c r="G14" s="299" t="s">
        <v>1579</v>
      </c>
      <c r="H14" s="299" t="s">
        <v>1580</v>
      </c>
      <c r="I14" s="299" t="s">
        <v>1581</v>
      </c>
    </row>
    <row r="15" spans="1:9" ht="15.75">
      <c r="A15" s="304">
        <v>1</v>
      </c>
      <c r="B15" s="294"/>
      <c r="C15" s="294"/>
      <c r="D15" s="294"/>
      <c r="E15" s="294"/>
      <c r="F15" s="294"/>
      <c r="G15" s="294"/>
      <c r="H15" s="386"/>
      <c r="I15" s="294"/>
    </row>
    <row r="16" spans="1:9" ht="15.75">
      <c r="A16" s="304">
        <f aca="true" t="shared" si="0" ref="A16:A21">+A15+1</f>
        <v>2</v>
      </c>
      <c r="B16" s="294"/>
      <c r="C16" s="294"/>
      <c r="D16" s="294"/>
      <c r="E16" s="294"/>
      <c r="F16" s="294"/>
      <c r="G16" s="294"/>
      <c r="H16" s="386"/>
      <c r="I16" s="294"/>
    </row>
    <row r="17" spans="1:9" ht="15.75">
      <c r="A17" s="304">
        <f t="shared" si="0"/>
        <v>3</v>
      </c>
      <c r="B17" s="294"/>
      <c r="C17" s="294"/>
      <c r="D17" s="294"/>
      <c r="E17" s="294"/>
      <c r="F17" s="294"/>
      <c r="G17" s="294"/>
      <c r="H17" s="386"/>
      <c r="I17" s="294"/>
    </row>
    <row r="18" spans="1:9" ht="15.75">
      <c r="A18" s="304">
        <f t="shared" si="0"/>
        <v>4</v>
      </c>
      <c r="B18" s="294"/>
      <c r="C18" s="294"/>
      <c r="D18" s="294"/>
      <c r="E18" s="294"/>
      <c r="F18" s="294"/>
      <c r="G18" s="294"/>
      <c r="H18" s="386"/>
      <c r="I18" s="294"/>
    </row>
    <row r="19" spans="1:9" ht="15.75">
      <c r="A19" s="304">
        <f t="shared" si="0"/>
        <v>5</v>
      </c>
      <c r="B19" s="294"/>
      <c r="C19" s="294"/>
      <c r="D19" s="294"/>
      <c r="E19" s="294"/>
      <c r="F19" s="294"/>
      <c r="G19" s="294"/>
      <c r="H19" s="386"/>
      <c r="I19" s="294"/>
    </row>
    <row r="20" spans="1:9" ht="15.75">
      <c r="A20" s="304">
        <f t="shared" si="0"/>
        <v>6</v>
      </c>
      <c r="B20" s="294"/>
      <c r="C20" s="294"/>
      <c r="D20" s="294"/>
      <c r="E20" s="294"/>
      <c r="F20" s="294"/>
      <c r="G20" s="294"/>
      <c r="H20" s="386"/>
      <c r="I20" s="294"/>
    </row>
    <row r="21" spans="1:9" ht="15.75">
      <c r="A21" s="304">
        <f t="shared" si="0"/>
        <v>7</v>
      </c>
      <c r="B21" s="294"/>
      <c r="C21" s="294"/>
      <c r="D21" s="294"/>
      <c r="E21" s="294"/>
      <c r="F21" s="294"/>
      <c r="G21" s="294"/>
      <c r="H21" s="386"/>
      <c r="I21" s="294"/>
    </row>
    <row r="22" spans="1:9" ht="15.75">
      <c r="A22" s="304">
        <f aca="true" t="shared" si="1" ref="A22:A30">+A21+1</f>
        <v>8</v>
      </c>
      <c r="B22" s="294"/>
      <c r="C22" s="294"/>
      <c r="D22" s="294"/>
      <c r="E22" s="294"/>
      <c r="F22" s="294"/>
      <c r="G22" s="294"/>
      <c r="H22" s="386"/>
      <c r="I22" s="294"/>
    </row>
    <row r="23" spans="1:9" ht="15.75">
      <c r="A23" s="304">
        <f t="shared" si="1"/>
        <v>9</v>
      </c>
      <c r="B23" s="294"/>
      <c r="C23" s="294"/>
      <c r="D23" s="294"/>
      <c r="E23" s="294"/>
      <c r="F23" s="294"/>
      <c r="G23" s="294"/>
      <c r="H23" s="386"/>
      <c r="I23" s="294"/>
    </row>
    <row r="24" spans="1:9" ht="15.75">
      <c r="A24" s="304">
        <f t="shared" si="1"/>
        <v>10</v>
      </c>
      <c r="B24" s="294"/>
      <c r="C24" s="294"/>
      <c r="D24" s="294"/>
      <c r="E24" s="294"/>
      <c r="F24" s="294"/>
      <c r="G24" s="294"/>
      <c r="H24" s="386"/>
      <c r="I24" s="294"/>
    </row>
    <row r="25" spans="1:9" ht="15.75">
      <c r="A25" s="304">
        <f t="shared" si="1"/>
        <v>11</v>
      </c>
      <c r="B25" s="294"/>
      <c r="C25" s="294"/>
      <c r="D25" s="294"/>
      <c r="E25" s="294"/>
      <c r="F25" s="294"/>
      <c r="G25" s="294"/>
      <c r="H25" s="386"/>
      <c r="I25" s="294"/>
    </row>
    <row r="26" spans="1:9" ht="15.75">
      <c r="A26" s="304">
        <f t="shared" si="1"/>
        <v>12</v>
      </c>
      <c r="B26" s="294"/>
      <c r="C26" s="294"/>
      <c r="D26" s="294"/>
      <c r="E26" s="294"/>
      <c r="F26" s="294"/>
      <c r="G26" s="294"/>
      <c r="H26" s="386"/>
      <c r="I26" s="294"/>
    </row>
    <row r="27" spans="1:9" ht="15.75">
      <c r="A27" s="304">
        <f t="shared" si="1"/>
        <v>13</v>
      </c>
      <c r="B27" s="294"/>
      <c r="C27" s="294"/>
      <c r="D27" s="294"/>
      <c r="E27" s="294"/>
      <c r="F27" s="294"/>
      <c r="G27" s="294"/>
      <c r="H27" s="386"/>
      <c r="I27" s="294"/>
    </row>
    <row r="28" spans="1:9" ht="15.75">
      <c r="A28" s="304">
        <f t="shared" si="1"/>
        <v>14</v>
      </c>
      <c r="B28" s="294"/>
      <c r="C28" s="294"/>
      <c r="D28" s="294"/>
      <c r="E28" s="294"/>
      <c r="F28" s="294"/>
      <c r="G28" s="294"/>
      <c r="H28" s="386"/>
      <c r="I28" s="294"/>
    </row>
    <row r="29" spans="1:9" ht="15.75">
      <c r="A29" s="304">
        <f t="shared" si="1"/>
        <v>15</v>
      </c>
      <c r="B29" s="294"/>
      <c r="C29" s="294"/>
      <c r="D29" s="294"/>
      <c r="E29" s="294"/>
      <c r="F29" s="294"/>
      <c r="G29" s="294"/>
      <c r="H29" s="386"/>
      <c r="I29" s="294"/>
    </row>
    <row r="30" spans="1:9" ht="15.75">
      <c r="A30" s="304">
        <f t="shared" si="1"/>
        <v>16</v>
      </c>
      <c r="B30" s="294"/>
      <c r="C30" s="294"/>
      <c r="D30" s="294"/>
      <c r="E30" s="294"/>
      <c r="F30" s="294"/>
      <c r="G30" s="294"/>
      <c r="H30" s="387">
        <f>SUM(H15:H29)</f>
        <v>0</v>
      </c>
      <c r="I30" s="294"/>
    </row>
    <row r="32" spans="1:9" ht="15.75">
      <c r="A32" s="388" t="s">
        <v>65</v>
      </c>
      <c r="B32" s="388"/>
      <c r="C32" s="388"/>
      <c r="D32" s="388"/>
      <c r="E32" s="388"/>
      <c r="F32" s="388"/>
      <c r="G32" s="388"/>
      <c r="H32" s="388"/>
      <c r="I32" s="388"/>
    </row>
    <row r="33" spans="1:9" ht="15.75">
      <c r="A33" s="388"/>
      <c r="B33" s="388"/>
      <c r="C33" s="388"/>
      <c r="D33" s="388"/>
      <c r="E33" s="388"/>
      <c r="F33" s="388"/>
      <c r="G33" s="388"/>
      <c r="H33" s="388"/>
      <c r="I33" s="388"/>
    </row>
    <row r="34" ht="15.75">
      <c r="A34" s="293" t="s">
        <v>66</v>
      </c>
    </row>
    <row r="35" ht="15.75">
      <c r="A35" s="293" t="s">
        <v>67</v>
      </c>
    </row>
    <row r="36" spans="1:6" ht="15.75">
      <c r="A36" s="389" t="s">
        <v>68</v>
      </c>
      <c r="C36"/>
      <c r="D36"/>
      <c r="F36"/>
    </row>
    <row r="37" ht="15.75">
      <c r="A37" s="434" t="s">
        <v>1167</v>
      </c>
    </row>
    <row r="38" ht="15.75">
      <c r="A38" s="293" t="s">
        <v>1168</v>
      </c>
    </row>
    <row r="39" ht="15.75">
      <c r="A39" s="293" t="s">
        <v>1047</v>
      </c>
    </row>
    <row r="40" ht="15.75">
      <c r="A40" s="293" t="s">
        <v>1169</v>
      </c>
    </row>
  </sheetData>
  <sheetProtection/>
  <printOptions horizontalCentered="1"/>
  <pageMargins left="0.5" right="0.5" top="0.5" bottom="0.5" header="0.5" footer="0.5"/>
  <pageSetup fitToHeight="1" fitToWidth="1" horizontalDpi="300" verticalDpi="300" orientation="landscape" scale="86" r:id="rId1"/>
  <headerFooter alignWithMargins="0">
    <oddFooter>&amp;C&amp;[Page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35"/>
  <sheetViews>
    <sheetView showGridLines="0" zoomScalePageLayoutView="0" workbookViewId="0" topLeftCell="A1">
      <selection activeCell="I10" sqref="I10"/>
    </sheetView>
  </sheetViews>
  <sheetFormatPr defaultColWidth="9.00390625" defaultRowHeight="15.75"/>
  <cols>
    <col min="1" max="1" width="4.625" style="222" customWidth="1"/>
    <col min="2" max="2" width="23.125" style="222" customWidth="1"/>
    <col min="3" max="3" width="20.625" style="222" customWidth="1"/>
    <col min="4" max="4" width="14.75390625" style="222" customWidth="1"/>
    <col min="5" max="5" width="4.625" style="222" customWidth="1"/>
    <col min="6" max="6" width="10.625" style="222" customWidth="1"/>
    <col min="7" max="7" width="12.625" style="222" customWidth="1"/>
    <col min="8" max="12" width="10.625" style="222" customWidth="1"/>
    <col min="13" max="13" width="10.875" style="222" customWidth="1"/>
    <col min="14" max="14" width="8.625" style="222" customWidth="1"/>
    <col min="15" max="15" width="12.625" style="222" customWidth="1"/>
    <col min="16" max="16384" width="9.00390625" style="218" customWidth="1"/>
  </cols>
  <sheetData>
    <row r="1" spans="1:23" s="2" customFormat="1" ht="16.5" thickBot="1">
      <c r="A1" s="629" t="str">
        <f>'Table Contents'!$A$1</f>
        <v>Annual Report of:                                                                                                                 Year Ended December 31, 2023</v>
      </c>
      <c r="B1" s="627"/>
      <c r="C1" s="564"/>
      <c r="D1" s="564"/>
      <c r="E1" s="564"/>
      <c r="F1" s="564"/>
      <c r="G1" s="628"/>
      <c r="H1" s="628"/>
      <c r="I1" s="628"/>
      <c r="J1" s="628"/>
      <c r="K1" s="564"/>
      <c r="L1" s="372"/>
      <c r="M1" s="372"/>
      <c r="N1" s="372"/>
      <c r="O1" s="372"/>
      <c r="P1" s="3"/>
      <c r="Q1" s="3"/>
      <c r="R1" s="3"/>
      <c r="S1" s="3"/>
      <c r="T1" s="3"/>
      <c r="U1" s="3"/>
      <c r="V1" s="3"/>
      <c r="W1" s="3"/>
    </row>
    <row r="2" spans="1:22" s="287" customFormat="1" ht="15.75">
      <c r="A2" s="663"/>
      <c r="B2" s="306"/>
      <c r="C2" s="296"/>
      <c r="D2" s="296"/>
      <c r="E2" s="306"/>
      <c r="F2" s="306"/>
      <c r="G2" s="296"/>
      <c r="H2" s="296"/>
      <c r="I2" s="296"/>
      <c r="J2" s="296"/>
      <c r="K2" s="664"/>
      <c r="L2" s="296"/>
      <c r="M2" s="296"/>
      <c r="N2" s="296"/>
      <c r="O2" s="296"/>
      <c r="P2" s="296"/>
      <c r="Q2" s="312"/>
      <c r="R2" s="312"/>
      <c r="S2" s="312"/>
      <c r="T2" s="312"/>
      <c r="U2" s="312"/>
      <c r="V2" s="312"/>
    </row>
    <row r="3" spans="1:22" s="287" customFormat="1" ht="15.75">
      <c r="A3" s="306"/>
      <c r="B3" s="306"/>
      <c r="C3" s="296"/>
      <c r="D3" s="296"/>
      <c r="E3" s="306"/>
      <c r="F3" s="422" t="s">
        <v>1170</v>
      </c>
      <c r="G3" s="296"/>
      <c r="H3" s="296"/>
      <c r="I3" s="296"/>
      <c r="J3" s="296"/>
      <c r="K3" s="296"/>
      <c r="L3" s="296"/>
      <c r="M3" s="296"/>
      <c r="N3" s="296"/>
      <c r="O3" s="296"/>
      <c r="P3" s="296"/>
      <c r="Q3" s="312"/>
      <c r="R3" s="312"/>
      <c r="S3" s="312"/>
      <c r="T3" s="312"/>
      <c r="U3" s="312"/>
      <c r="V3" s="312"/>
    </row>
    <row r="4" spans="1:22" s="287" customFormat="1" ht="15.75">
      <c r="A4" s="306" t="s">
        <v>1171</v>
      </c>
      <c r="B4" s="306"/>
      <c r="C4" s="296"/>
      <c r="D4" s="296"/>
      <c r="E4" s="306"/>
      <c r="F4" s="306"/>
      <c r="G4" s="296"/>
      <c r="H4" s="296"/>
      <c r="I4" s="296"/>
      <c r="J4" s="296"/>
      <c r="K4" s="296"/>
      <c r="L4" s="296"/>
      <c r="M4" s="296"/>
      <c r="N4" s="296"/>
      <c r="O4" s="296"/>
      <c r="P4" s="296"/>
      <c r="Q4" s="312"/>
      <c r="R4" s="312"/>
      <c r="S4" s="312"/>
      <c r="T4" s="312"/>
      <c r="U4" s="312"/>
      <c r="V4" s="312"/>
    </row>
    <row r="5" spans="1:22" s="287" customFormat="1" ht="15.75">
      <c r="A5" s="306" t="s">
        <v>1172</v>
      </c>
      <c r="B5" s="306"/>
      <c r="C5" s="296"/>
      <c r="D5" s="296"/>
      <c r="E5" s="306"/>
      <c r="F5" s="306"/>
      <c r="G5" s="296"/>
      <c r="H5" s="296"/>
      <c r="I5" s="296"/>
      <c r="J5" s="296"/>
      <c r="K5" s="296"/>
      <c r="L5" s="296"/>
      <c r="M5" s="296"/>
      <c r="N5" s="296"/>
      <c r="O5" s="296"/>
      <c r="P5" s="296"/>
      <c r="Q5" s="312"/>
      <c r="R5" s="312"/>
      <c r="S5" s="312"/>
      <c r="T5" s="312"/>
      <c r="U5" s="312"/>
      <c r="V5" s="312"/>
    </row>
    <row r="6" spans="1:22" s="287" customFormat="1" ht="15.75">
      <c r="A6" s="478" t="s">
        <v>1173</v>
      </c>
      <c r="B6" s="478"/>
      <c r="C6" s="665"/>
      <c r="D6" s="478"/>
      <c r="E6" s="478"/>
      <c r="F6" s="666"/>
      <c r="G6" s="478"/>
      <c r="H6" s="478"/>
      <c r="I6" s="478"/>
      <c r="J6" s="296"/>
      <c r="K6" s="296"/>
      <c r="L6" s="296"/>
      <c r="M6" s="296"/>
      <c r="N6" s="296"/>
      <c r="O6" s="296"/>
      <c r="P6" s="296"/>
      <c r="Q6" s="312"/>
      <c r="R6" s="312"/>
      <c r="S6" s="312"/>
      <c r="T6" s="312"/>
      <c r="U6" s="312"/>
      <c r="V6" s="312"/>
    </row>
    <row r="7" spans="1:16" ht="15.75">
      <c r="A7" s="667"/>
      <c r="B7" s="667"/>
      <c r="C7" s="667"/>
      <c r="D7" s="667"/>
      <c r="E7" s="667"/>
      <c r="F7" s="667"/>
      <c r="G7" s="667"/>
      <c r="H7" s="667"/>
      <c r="I7" s="667"/>
      <c r="J7" s="208"/>
      <c r="K7" s="208"/>
      <c r="L7" s="478"/>
      <c r="M7" s="478"/>
      <c r="N7" s="478"/>
      <c r="O7" s="478"/>
      <c r="P7" s="478"/>
    </row>
    <row r="8" spans="1:16" ht="15.75" customHeight="1">
      <c r="A8" s="356"/>
      <c r="B8" s="359"/>
      <c r="C8" s="427" t="s">
        <v>1174</v>
      </c>
      <c r="D8" s="398"/>
      <c r="E8" s="177"/>
      <c r="F8" s="177"/>
      <c r="G8" s="398"/>
      <c r="H8" s="431" t="s">
        <v>1175</v>
      </c>
      <c r="I8" s="431" t="s">
        <v>1175</v>
      </c>
      <c r="J8" s="428" t="s">
        <v>1176</v>
      </c>
      <c r="K8" s="425" t="s">
        <v>1177</v>
      </c>
      <c r="L8" s="426"/>
      <c r="M8" s="426"/>
      <c r="N8" s="426"/>
      <c r="O8" s="423"/>
      <c r="P8"/>
    </row>
    <row r="9" spans="1:16" s="221" customFormat="1" ht="15.75" customHeight="1">
      <c r="A9" s="357" t="s">
        <v>1564</v>
      </c>
      <c r="B9" s="213" t="s">
        <v>1178</v>
      </c>
      <c r="C9" s="210" t="s">
        <v>1567</v>
      </c>
      <c r="D9" s="212" t="s">
        <v>1568</v>
      </c>
      <c r="E9" s="210" t="s">
        <v>1569</v>
      </c>
      <c r="F9" s="212" t="s">
        <v>1570</v>
      </c>
      <c r="G9" s="212" t="s">
        <v>1179</v>
      </c>
      <c r="H9" s="429" t="s">
        <v>1180</v>
      </c>
      <c r="I9" s="1214" t="s">
        <v>103</v>
      </c>
      <c r="J9" s="212" t="s">
        <v>1182</v>
      </c>
      <c r="K9" s="212" t="s">
        <v>1183</v>
      </c>
      <c r="L9" s="211"/>
      <c r="M9" s="211"/>
      <c r="N9" s="211"/>
      <c r="O9" s="211"/>
      <c r="P9"/>
    </row>
    <row r="10" spans="1:16" s="221" customFormat="1" ht="15.75" customHeight="1">
      <c r="A10" s="358" t="s">
        <v>1575</v>
      </c>
      <c r="B10" s="275" t="s">
        <v>287</v>
      </c>
      <c r="C10" s="210" t="s">
        <v>288</v>
      </c>
      <c r="D10" s="210" t="s">
        <v>1576</v>
      </c>
      <c r="E10" s="210" t="s">
        <v>1577</v>
      </c>
      <c r="F10" s="210" t="s">
        <v>1578</v>
      </c>
      <c r="G10" s="210" t="s">
        <v>1581</v>
      </c>
      <c r="H10" s="430" t="s">
        <v>1582</v>
      </c>
      <c r="I10" s="430" t="s">
        <v>1583</v>
      </c>
      <c r="J10" s="210" t="s">
        <v>1584</v>
      </c>
      <c r="K10" s="210" t="s">
        <v>1184</v>
      </c>
      <c r="L10" s="424"/>
      <c r="M10" s="424"/>
      <c r="N10" s="424"/>
      <c r="O10" s="424"/>
      <c r="P10"/>
    </row>
    <row r="11" spans="1:15" s="221" customFormat="1" ht="15.75">
      <c r="A11" s="214">
        <v>1</v>
      </c>
      <c r="B11" s="402"/>
      <c r="C11" s="79"/>
      <c r="D11" s="79"/>
      <c r="E11" s="79"/>
      <c r="F11" s="79"/>
      <c r="G11" s="395"/>
      <c r="H11" s="395"/>
      <c r="I11" s="395"/>
      <c r="J11" s="395"/>
      <c r="K11" s="408"/>
      <c r="L11" s="220"/>
      <c r="M11" s="220"/>
      <c r="N11" s="220"/>
      <c r="O11" s="220"/>
    </row>
    <row r="12" spans="1:15" s="221" customFormat="1" ht="15.75">
      <c r="A12" s="214">
        <v>2</v>
      </c>
      <c r="B12" s="274"/>
      <c r="C12" s="215"/>
      <c r="D12" s="215"/>
      <c r="E12" s="215"/>
      <c r="F12" s="215"/>
      <c r="G12" s="395"/>
      <c r="H12" s="395"/>
      <c r="I12" s="395"/>
      <c r="J12" s="395"/>
      <c r="K12" s="408"/>
      <c r="L12" s="220"/>
      <c r="M12" s="220"/>
      <c r="N12" s="220"/>
      <c r="O12" s="220"/>
    </row>
    <row r="13" spans="1:15" s="221" customFormat="1" ht="17.25" customHeight="1">
      <c r="A13" s="400">
        <v>3</v>
      </c>
      <c r="B13" s="401"/>
      <c r="C13" s="79"/>
      <c r="D13" s="79"/>
      <c r="E13" s="79"/>
      <c r="F13" s="79"/>
      <c r="G13" s="395"/>
      <c r="H13" s="395"/>
      <c r="I13" s="395"/>
      <c r="J13" s="395"/>
      <c r="K13" s="408"/>
      <c r="L13" s="220"/>
      <c r="M13" s="220"/>
      <c r="N13" s="220"/>
      <c r="O13" s="220"/>
    </row>
    <row r="14" spans="1:15" ht="15.75">
      <c r="A14" s="212">
        <v>4</v>
      </c>
      <c r="B14" s="274"/>
      <c r="C14" s="404"/>
      <c r="D14" s="217"/>
      <c r="E14" s="217"/>
      <c r="F14" s="217"/>
      <c r="G14" s="395"/>
      <c r="H14" s="395"/>
      <c r="I14" s="395"/>
      <c r="J14" s="395"/>
      <c r="K14" s="409"/>
      <c r="L14" s="219"/>
      <c r="M14" s="219"/>
      <c r="N14" s="219"/>
      <c r="O14" s="219"/>
    </row>
    <row r="15" spans="1:15" ht="15.75">
      <c r="A15" s="214">
        <v>5</v>
      </c>
      <c r="B15" s="274"/>
      <c r="C15" s="79"/>
      <c r="D15" s="79"/>
      <c r="E15" s="79"/>
      <c r="F15" s="79"/>
      <c r="G15" s="395"/>
      <c r="H15" s="395"/>
      <c r="I15" s="395"/>
      <c r="J15" s="395"/>
      <c r="K15" s="409"/>
      <c r="L15" s="219"/>
      <c r="M15" s="219"/>
      <c r="N15" s="219"/>
      <c r="O15" s="219"/>
    </row>
    <row r="16" spans="1:15" ht="15.75">
      <c r="A16" s="214">
        <v>6</v>
      </c>
      <c r="B16" s="276"/>
      <c r="C16" s="79"/>
      <c r="D16" s="79"/>
      <c r="E16" s="79"/>
      <c r="F16" s="79"/>
      <c r="G16" s="395"/>
      <c r="H16" s="395"/>
      <c r="I16" s="395"/>
      <c r="J16" s="395"/>
      <c r="K16" s="409"/>
      <c r="L16" s="219"/>
      <c r="M16" s="219"/>
      <c r="N16" s="219"/>
      <c r="O16" s="219"/>
    </row>
    <row r="17" spans="1:15" ht="15.75">
      <c r="A17" s="214">
        <v>7</v>
      </c>
      <c r="B17" s="274"/>
      <c r="C17" s="215"/>
      <c r="D17" s="215"/>
      <c r="E17" s="215"/>
      <c r="F17" s="215"/>
      <c r="G17" s="395"/>
      <c r="H17" s="395"/>
      <c r="I17" s="395"/>
      <c r="J17" s="395"/>
      <c r="K17" s="409"/>
      <c r="L17" s="219"/>
      <c r="M17" s="219"/>
      <c r="N17" s="219"/>
      <c r="O17" s="219"/>
    </row>
    <row r="18" spans="1:15" ht="15.75">
      <c r="A18" s="214">
        <f aca="true" t="shared" si="0" ref="A18:A24">+A17+1</f>
        <v>8</v>
      </c>
      <c r="B18" s="401"/>
      <c r="C18" s="215"/>
      <c r="D18" s="215"/>
      <c r="E18" s="215"/>
      <c r="F18" s="215"/>
      <c r="G18" s="395"/>
      <c r="H18" s="395"/>
      <c r="I18" s="395"/>
      <c r="J18" s="395"/>
      <c r="K18" s="409"/>
      <c r="L18" s="219"/>
      <c r="M18" s="219"/>
      <c r="N18" s="219"/>
      <c r="O18" s="219"/>
    </row>
    <row r="19" spans="1:15" ht="15.75">
      <c r="A19" s="214">
        <f t="shared" si="0"/>
        <v>9</v>
      </c>
      <c r="B19" s="274"/>
      <c r="C19" s="215"/>
      <c r="D19" s="215"/>
      <c r="E19" s="215"/>
      <c r="F19" s="215"/>
      <c r="G19" s="395"/>
      <c r="H19" s="395"/>
      <c r="I19" s="395"/>
      <c r="J19" s="395"/>
      <c r="K19" s="409"/>
      <c r="L19" s="219"/>
      <c r="M19" s="219"/>
      <c r="N19" s="219"/>
      <c r="O19" s="219"/>
    </row>
    <row r="20" spans="1:15" ht="15.75">
      <c r="A20" s="214">
        <f t="shared" si="0"/>
        <v>10</v>
      </c>
      <c r="B20" s="401"/>
      <c r="C20" s="215"/>
      <c r="D20" s="215"/>
      <c r="E20" s="215"/>
      <c r="F20" s="215"/>
      <c r="G20" s="395"/>
      <c r="H20" s="395"/>
      <c r="I20" s="395"/>
      <c r="J20" s="395"/>
      <c r="K20" s="409"/>
      <c r="L20" s="219"/>
      <c r="M20" s="219"/>
      <c r="N20" s="219"/>
      <c r="O20" s="219"/>
    </row>
    <row r="21" spans="1:15" ht="15.75">
      <c r="A21" s="214">
        <f t="shared" si="0"/>
        <v>11</v>
      </c>
      <c r="B21" s="401"/>
      <c r="C21" s="215"/>
      <c r="D21" s="215"/>
      <c r="E21" s="215"/>
      <c r="F21" s="215"/>
      <c r="G21" s="395"/>
      <c r="H21" s="395"/>
      <c r="I21" s="395"/>
      <c r="J21" s="395"/>
      <c r="K21" s="409"/>
      <c r="L21" s="219"/>
      <c r="M21" s="219"/>
      <c r="N21" s="219"/>
      <c r="O21" s="219"/>
    </row>
    <row r="22" spans="1:15" ht="15.75">
      <c r="A22" s="214">
        <f t="shared" si="0"/>
        <v>12</v>
      </c>
      <c r="B22" s="401"/>
      <c r="C22" s="79"/>
      <c r="D22" s="79"/>
      <c r="E22" s="79"/>
      <c r="F22" s="79"/>
      <c r="G22" s="395"/>
      <c r="H22" s="395"/>
      <c r="I22" s="395"/>
      <c r="J22" s="395"/>
      <c r="K22" s="409"/>
      <c r="L22" s="219"/>
      <c r="M22" s="219"/>
      <c r="N22" s="219"/>
      <c r="O22" s="219"/>
    </row>
    <row r="23" spans="1:15" ht="15.75">
      <c r="A23" s="214">
        <f t="shared" si="0"/>
        <v>13</v>
      </c>
      <c r="B23" s="415"/>
      <c r="C23" s="411"/>
      <c r="D23" s="411"/>
      <c r="E23" s="411"/>
      <c r="F23" s="411"/>
      <c r="G23" s="412"/>
      <c r="H23" s="412"/>
      <c r="I23" s="412"/>
      <c r="J23" s="412"/>
      <c r="K23" s="410"/>
      <c r="L23" s="219"/>
      <c r="M23" s="219"/>
      <c r="N23" s="219"/>
      <c r="O23" s="219"/>
    </row>
    <row r="24" spans="1:15" ht="15.75">
      <c r="A24" s="214">
        <f t="shared" si="0"/>
        <v>14</v>
      </c>
      <c r="B24" s="413"/>
      <c r="C24" s="411"/>
      <c r="D24" s="411"/>
      <c r="E24" s="411"/>
      <c r="F24" s="411"/>
      <c r="G24" s="412"/>
      <c r="H24" s="412"/>
      <c r="I24" s="412"/>
      <c r="J24" s="412"/>
      <c r="K24" s="410"/>
      <c r="L24" s="219"/>
      <c r="M24" s="219"/>
      <c r="N24" s="219"/>
      <c r="O24" s="219"/>
    </row>
    <row r="25" spans="1:15" ht="15.75">
      <c r="A25" s="414">
        <v>15</v>
      </c>
      <c r="B25" s="413"/>
      <c r="C25" s="215"/>
      <c r="D25" s="215"/>
      <c r="E25" s="215"/>
      <c r="F25" s="215"/>
      <c r="G25" s="412"/>
      <c r="H25" s="412"/>
      <c r="I25" s="412"/>
      <c r="J25" s="412"/>
      <c r="K25" s="410"/>
      <c r="L25" s="219"/>
      <c r="M25" s="219"/>
      <c r="N25" s="219"/>
      <c r="O25" s="219"/>
    </row>
    <row r="26" spans="1:15" ht="15.75">
      <c r="A26" s="214">
        <v>16</v>
      </c>
      <c r="B26" s="401"/>
      <c r="C26" s="215"/>
      <c r="D26" s="215"/>
      <c r="E26" s="215"/>
      <c r="F26" s="215"/>
      <c r="G26" s="395"/>
      <c r="H26" s="395"/>
      <c r="I26" s="395"/>
      <c r="J26" s="395"/>
      <c r="K26" s="409"/>
      <c r="L26" s="219"/>
      <c r="M26" s="219"/>
      <c r="N26" s="219"/>
      <c r="O26" s="219"/>
    </row>
    <row r="27" spans="1:15" ht="15.75">
      <c r="A27" s="214">
        <f>+A26+1</f>
        <v>17</v>
      </c>
      <c r="B27" s="401"/>
      <c r="C27" s="215"/>
      <c r="D27" s="215"/>
      <c r="E27" s="215"/>
      <c r="F27" s="215"/>
      <c r="G27" s="395"/>
      <c r="H27" s="395"/>
      <c r="I27" s="395"/>
      <c r="J27" s="395"/>
      <c r="K27" s="409"/>
      <c r="L27" s="219"/>
      <c r="M27" s="219"/>
      <c r="N27" s="219"/>
      <c r="O27" s="219"/>
    </row>
    <row r="28" spans="1:15" ht="15.75">
      <c r="A28" s="214">
        <f>+A27+1</f>
        <v>18</v>
      </c>
      <c r="B28" s="401"/>
      <c r="C28" s="215"/>
      <c r="D28" s="215"/>
      <c r="E28" s="215"/>
      <c r="F28" s="215"/>
      <c r="G28" s="395"/>
      <c r="H28" s="395"/>
      <c r="I28" s="395"/>
      <c r="J28" s="395"/>
      <c r="K28" s="409"/>
      <c r="L28" s="219"/>
      <c r="M28" s="219"/>
      <c r="N28" s="219"/>
      <c r="O28" s="219"/>
    </row>
    <row r="29" spans="1:15" ht="15.75">
      <c r="A29" s="212">
        <f>+A28+1</f>
        <v>19</v>
      </c>
      <c r="B29" s="401"/>
      <c r="C29" s="79"/>
      <c r="D29" s="79"/>
      <c r="E29" s="79"/>
      <c r="F29" s="79"/>
      <c r="G29" s="395"/>
      <c r="H29" s="395"/>
      <c r="I29" s="395"/>
      <c r="J29" s="395"/>
      <c r="K29" s="409"/>
      <c r="L29" s="219"/>
      <c r="M29" s="219"/>
      <c r="N29" s="219"/>
      <c r="O29" s="219"/>
    </row>
    <row r="30" spans="1:15" ht="15.75">
      <c r="A30" s="403">
        <v>20</v>
      </c>
      <c r="B30" s="401"/>
      <c r="C30" s="404"/>
      <c r="D30" s="217"/>
      <c r="E30" s="217"/>
      <c r="F30" s="217"/>
      <c r="G30" s="395"/>
      <c r="H30" s="395"/>
      <c r="I30" s="395"/>
      <c r="J30" s="395"/>
      <c r="K30" s="409"/>
      <c r="L30" s="219"/>
      <c r="M30" s="219"/>
      <c r="N30" s="219"/>
      <c r="O30" s="219"/>
    </row>
    <row r="31" spans="1:15" ht="15.75">
      <c r="A31" s="214">
        <v>21</v>
      </c>
      <c r="B31" s="401"/>
      <c r="C31" s="215"/>
      <c r="D31" s="215"/>
      <c r="E31" s="215"/>
      <c r="F31" s="215"/>
      <c r="G31" s="395"/>
      <c r="H31" s="395"/>
      <c r="I31" s="395"/>
      <c r="J31" s="395"/>
      <c r="K31" s="409"/>
      <c r="L31" s="219"/>
      <c r="M31" s="219"/>
      <c r="N31" s="219"/>
      <c r="O31" s="219"/>
    </row>
    <row r="32" spans="1:15" ht="15.75">
      <c r="A32" s="214">
        <v>22</v>
      </c>
      <c r="B32" s="401"/>
      <c r="C32" s="215"/>
      <c r="D32" s="215"/>
      <c r="E32" s="215"/>
      <c r="F32" s="215"/>
      <c r="G32" s="395"/>
      <c r="H32" s="395"/>
      <c r="I32" s="395"/>
      <c r="J32" s="395"/>
      <c r="K32" s="409"/>
      <c r="L32" s="219"/>
      <c r="M32" s="219"/>
      <c r="N32" s="219"/>
      <c r="O32" s="219"/>
    </row>
    <row r="33" spans="1:15" ht="15.75">
      <c r="A33" s="214">
        <f>+A32+1</f>
        <v>23</v>
      </c>
      <c r="B33" s="401"/>
      <c r="C33" s="79"/>
      <c r="D33" s="79"/>
      <c r="E33" s="79"/>
      <c r="F33" s="79"/>
      <c r="G33" s="395"/>
      <c r="H33" s="395"/>
      <c r="I33" s="395"/>
      <c r="J33" s="395"/>
      <c r="K33" s="409"/>
      <c r="L33" s="219"/>
      <c r="M33" s="219"/>
      <c r="N33" s="219"/>
      <c r="O33" s="219"/>
    </row>
    <row r="34" spans="1:15" ht="15.75">
      <c r="A34" s="214">
        <f>+A33+1</f>
        <v>24</v>
      </c>
      <c r="B34" s="401"/>
      <c r="C34" s="79"/>
      <c r="D34" s="79"/>
      <c r="E34" s="79"/>
      <c r="F34" s="79"/>
      <c r="G34" s="405"/>
      <c r="H34" s="405"/>
      <c r="I34" s="405"/>
      <c r="J34" s="405"/>
      <c r="K34" s="410"/>
      <c r="L34" s="219"/>
      <c r="M34" s="219"/>
      <c r="N34" s="219"/>
      <c r="O34" s="219"/>
    </row>
    <row r="35" spans="1:16" ht="15.75">
      <c r="A35" s="38"/>
      <c r="B35" s="38"/>
      <c r="C35" s="306"/>
      <c r="D35" s="306"/>
      <c r="E35" s="305"/>
      <c r="F35" s="306"/>
      <c r="G35" s="305"/>
      <c r="H35" s="305"/>
      <c r="I35" s="305"/>
      <c r="J35" s="305"/>
      <c r="K35" s="306"/>
      <c r="L35" s="306"/>
      <c r="M35" s="306"/>
      <c r="N35" s="306"/>
      <c r="O35" s="306"/>
      <c r="P35" s="3"/>
    </row>
  </sheetData>
  <sheetProtection/>
  <printOptions horizontalCentered="1" verticalCentered="1"/>
  <pageMargins left="0.5" right="0.5" top="0.5" bottom="0.5" header="0.5" footer="0.5"/>
  <pageSetup fitToHeight="1" fitToWidth="1" horizontalDpi="300" verticalDpi="300" orientation="landscape" scale="89" r:id="rId1"/>
  <headerFooter alignWithMargins="0">
    <oddFooter>&amp;C&amp;[Page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32"/>
  <sheetViews>
    <sheetView showGridLines="0" zoomScalePageLayoutView="0" workbookViewId="0" topLeftCell="A1">
      <selection activeCell="C12" sqref="C12"/>
    </sheetView>
  </sheetViews>
  <sheetFormatPr defaultColWidth="9.00390625" defaultRowHeight="15.75"/>
  <cols>
    <col min="1" max="1" width="4.625" style="222" customWidth="1"/>
    <col min="2" max="2" width="31.375" style="222" customWidth="1"/>
    <col min="3" max="3" width="27.00390625" style="222" customWidth="1"/>
    <col min="4" max="4" width="20.375" style="222" customWidth="1"/>
    <col min="5" max="5" width="5.625" style="222" customWidth="1"/>
    <col min="6" max="6" width="7.25390625" style="222" customWidth="1"/>
    <col min="7" max="8" width="12.375" style="222" customWidth="1"/>
    <col min="9" max="9" width="11.125" style="222" customWidth="1"/>
    <col min="10" max="16384" width="9.00390625" style="218" customWidth="1"/>
  </cols>
  <sheetData>
    <row r="1" spans="1:17" s="2" customFormat="1" ht="16.5" thickBot="1">
      <c r="A1" s="418" t="str">
        <f>'Table Contents'!$A$1</f>
        <v>Annual Report of:                                                                                                                 Year Ended December 31, 2023</v>
      </c>
      <c r="B1" s="418"/>
      <c r="C1" s="419"/>
      <c r="D1" s="419"/>
      <c r="E1" s="420"/>
      <c r="F1" s="419"/>
      <c r="G1" s="420"/>
      <c r="H1" s="420"/>
      <c r="I1" s="419"/>
      <c r="J1" s="3"/>
      <c r="K1" s="3"/>
      <c r="L1" s="3"/>
      <c r="M1" s="3"/>
      <c r="N1" s="3"/>
      <c r="O1" s="3"/>
      <c r="P1" s="3"/>
      <c r="Q1" s="3"/>
    </row>
    <row r="2" spans="1:17" s="2" customFormat="1" ht="16.5" thickTop="1">
      <c r="A2" s="668"/>
      <c r="B2" s="38"/>
      <c r="C2" s="306"/>
      <c r="D2" s="306"/>
      <c r="E2" s="305"/>
      <c r="F2" s="306"/>
      <c r="G2" s="305"/>
      <c r="H2" s="305"/>
      <c r="I2" s="630"/>
      <c r="J2" s="3"/>
      <c r="K2" s="3"/>
      <c r="L2" s="3"/>
      <c r="M2" s="3"/>
      <c r="N2" s="3"/>
      <c r="O2" s="3"/>
      <c r="P2" s="3"/>
      <c r="Q2" s="3"/>
    </row>
    <row r="3" spans="1:16" s="287" customFormat="1" ht="15.75">
      <c r="A3" s="416"/>
      <c r="B3" s="306"/>
      <c r="C3" s="296"/>
      <c r="D3" s="794" t="s">
        <v>1185</v>
      </c>
      <c r="E3" s="306"/>
      <c r="F3" s="306"/>
      <c r="G3" s="296"/>
      <c r="H3" s="296"/>
      <c r="I3" s="406"/>
      <c r="J3" s="296"/>
      <c r="K3" s="312"/>
      <c r="L3" s="312"/>
      <c r="M3" s="312"/>
      <c r="N3" s="312"/>
      <c r="O3" s="312"/>
      <c r="P3" s="312"/>
    </row>
    <row r="4" spans="1:10" ht="15.75">
      <c r="A4" s="417"/>
      <c r="B4" s="208"/>
      <c r="C4" s="209"/>
      <c r="D4" s="208"/>
      <c r="E4" s="208"/>
      <c r="F4" s="421"/>
      <c r="G4" s="208"/>
      <c r="H4" s="208"/>
      <c r="I4" s="216"/>
      <c r="J4" s="626"/>
    </row>
    <row r="5" spans="1:10" ht="15.75" customHeight="1">
      <c r="A5" s="356"/>
      <c r="B5" s="359"/>
      <c r="C5" s="399"/>
      <c r="D5" s="398"/>
      <c r="E5" s="177" t="s">
        <v>1186</v>
      </c>
      <c r="F5" s="177"/>
      <c r="G5" s="398"/>
      <c r="H5" s="398"/>
      <c r="I5" s="407"/>
      <c r="J5"/>
    </row>
    <row r="6" spans="1:10" s="221" customFormat="1" ht="15.75" customHeight="1">
      <c r="A6" s="357" t="s">
        <v>1564</v>
      </c>
      <c r="B6" s="213" t="s">
        <v>1187</v>
      </c>
      <c r="C6" s="210" t="s">
        <v>1567</v>
      </c>
      <c r="D6" s="212" t="s">
        <v>1568</v>
      </c>
      <c r="E6" s="210" t="s">
        <v>1569</v>
      </c>
      <c r="F6" s="212" t="s">
        <v>1570</v>
      </c>
      <c r="G6" s="212" t="s">
        <v>1179</v>
      </c>
      <c r="H6" s="212" t="s">
        <v>1188</v>
      </c>
      <c r="I6" s="212" t="s">
        <v>1181</v>
      </c>
      <c r="J6"/>
    </row>
    <row r="7" spans="1:10" s="221" customFormat="1" ht="15.75" customHeight="1">
      <c r="A7" s="358" t="s">
        <v>1575</v>
      </c>
      <c r="B7" s="275" t="s">
        <v>287</v>
      </c>
      <c r="C7" s="210" t="s">
        <v>288</v>
      </c>
      <c r="D7" s="210" t="s">
        <v>1576</v>
      </c>
      <c r="E7" s="210" t="s">
        <v>1577</v>
      </c>
      <c r="F7" s="210" t="s">
        <v>1578</v>
      </c>
      <c r="G7" s="210" t="s">
        <v>1581</v>
      </c>
      <c r="H7" s="210" t="s">
        <v>1582</v>
      </c>
      <c r="I7" s="210" t="s">
        <v>1583</v>
      </c>
      <c r="J7"/>
    </row>
    <row r="8" spans="1:9" s="221" customFormat="1" ht="15.75">
      <c r="A8" s="214">
        <v>1</v>
      </c>
      <c r="B8" s="402" t="s">
        <v>1189</v>
      </c>
      <c r="C8" s="79"/>
      <c r="D8" s="79"/>
      <c r="E8" s="79"/>
      <c r="F8" s="79"/>
      <c r="G8" s="395"/>
      <c r="H8" s="395"/>
      <c r="I8" s="408"/>
    </row>
    <row r="9" spans="1:9" s="221" customFormat="1" ht="15.75">
      <c r="A9" s="214">
        <v>2</v>
      </c>
      <c r="B9" s="274"/>
      <c r="C9" s="215"/>
      <c r="D9" s="215"/>
      <c r="E9" s="215"/>
      <c r="F9" s="215"/>
      <c r="G9" s="395"/>
      <c r="H9" s="395"/>
      <c r="I9" s="408"/>
    </row>
    <row r="10" spans="1:9" s="221" customFormat="1" ht="17.25" customHeight="1">
      <c r="A10" s="400">
        <v>3</v>
      </c>
      <c r="B10" s="401" t="s">
        <v>1190</v>
      </c>
      <c r="C10" s="79"/>
      <c r="D10" s="79"/>
      <c r="E10" s="79"/>
      <c r="F10" s="79"/>
      <c r="G10" s="395"/>
      <c r="H10" s="395"/>
      <c r="I10" s="408"/>
    </row>
    <row r="11" spans="1:9" ht="15.75">
      <c r="A11" s="212">
        <v>4</v>
      </c>
      <c r="B11" s="274"/>
      <c r="C11" s="404"/>
      <c r="D11" s="217"/>
      <c r="E11" s="217"/>
      <c r="F11" s="217"/>
      <c r="G11" s="395"/>
      <c r="H11" s="395"/>
      <c r="I11" s="409"/>
    </row>
    <row r="12" spans="1:9" ht="15.75">
      <c r="A12" s="214">
        <v>5</v>
      </c>
      <c r="B12" s="274"/>
      <c r="C12" s="79"/>
      <c r="D12" s="79"/>
      <c r="E12" s="79"/>
      <c r="F12" s="79"/>
      <c r="G12" s="395"/>
      <c r="H12" s="395"/>
      <c r="I12" s="409"/>
    </row>
    <row r="13" spans="1:9" ht="15.75">
      <c r="A13" s="214">
        <v>6</v>
      </c>
      <c r="B13" s="276"/>
      <c r="C13" s="79"/>
      <c r="D13" s="79"/>
      <c r="E13" s="79"/>
      <c r="F13" s="79"/>
      <c r="G13" s="395"/>
      <c r="H13" s="395"/>
      <c r="I13" s="409"/>
    </row>
    <row r="14" spans="1:9" ht="15.75">
      <c r="A14" s="214">
        <v>7</v>
      </c>
      <c r="B14" s="274"/>
      <c r="C14" s="215"/>
      <c r="D14" s="215"/>
      <c r="E14" s="215"/>
      <c r="F14" s="215"/>
      <c r="G14" s="395"/>
      <c r="H14" s="395"/>
      <c r="I14" s="409"/>
    </row>
    <row r="15" spans="1:9" ht="15.75">
      <c r="A15" s="214">
        <f aca="true" t="shared" si="0" ref="A15:A21">+A14+1</f>
        <v>8</v>
      </c>
      <c r="B15" s="401" t="s">
        <v>1191</v>
      </c>
      <c r="C15" s="215"/>
      <c r="D15" s="215"/>
      <c r="E15" s="215"/>
      <c r="F15" s="215"/>
      <c r="G15" s="395"/>
      <c r="H15" s="395"/>
      <c r="I15" s="409"/>
    </row>
    <row r="16" spans="1:9" ht="15.75">
      <c r="A16" s="214">
        <f t="shared" si="0"/>
        <v>9</v>
      </c>
      <c r="B16" s="274"/>
      <c r="C16" s="215"/>
      <c r="D16" s="215"/>
      <c r="E16" s="215"/>
      <c r="F16" s="215"/>
      <c r="G16" s="395"/>
      <c r="H16" s="395"/>
      <c r="I16" s="409"/>
    </row>
    <row r="17" spans="1:9" ht="15.75">
      <c r="A17" s="214">
        <f t="shared" si="0"/>
        <v>10</v>
      </c>
      <c r="B17" s="401" t="s">
        <v>1192</v>
      </c>
      <c r="C17" s="215"/>
      <c r="D17" s="215"/>
      <c r="E17" s="215"/>
      <c r="F17" s="215"/>
      <c r="G17" s="395"/>
      <c r="H17" s="395"/>
      <c r="I17" s="409"/>
    </row>
    <row r="18" spans="1:9" ht="15.75">
      <c r="A18" s="214">
        <f t="shared" si="0"/>
        <v>11</v>
      </c>
      <c r="B18" s="401"/>
      <c r="C18" s="215"/>
      <c r="D18" s="215"/>
      <c r="E18" s="215"/>
      <c r="F18" s="215"/>
      <c r="G18" s="395"/>
      <c r="H18" s="395"/>
      <c r="I18" s="409"/>
    </row>
    <row r="19" spans="1:9" ht="15.75">
      <c r="A19" s="214">
        <f t="shared" si="0"/>
        <v>12</v>
      </c>
      <c r="B19" s="401" t="s">
        <v>1193</v>
      </c>
      <c r="C19" s="79"/>
      <c r="D19" s="79"/>
      <c r="E19" s="79"/>
      <c r="F19" s="79"/>
      <c r="G19" s="395"/>
      <c r="H19" s="395"/>
      <c r="I19" s="409"/>
    </row>
    <row r="20" spans="1:9" ht="15.75">
      <c r="A20" s="214">
        <f t="shared" si="0"/>
        <v>13</v>
      </c>
      <c r="B20" s="415"/>
      <c r="C20" s="411"/>
      <c r="D20" s="411"/>
      <c r="E20" s="411"/>
      <c r="F20" s="411"/>
      <c r="G20" s="412"/>
      <c r="H20" s="412"/>
      <c r="I20" s="410"/>
    </row>
    <row r="21" spans="1:9" ht="15.75">
      <c r="A21" s="214">
        <f t="shared" si="0"/>
        <v>14</v>
      </c>
      <c r="B21" s="413"/>
      <c r="C21" s="411"/>
      <c r="D21" s="411"/>
      <c r="E21" s="411"/>
      <c r="F21" s="411"/>
      <c r="G21" s="412"/>
      <c r="H21" s="412"/>
      <c r="I21" s="410"/>
    </row>
    <row r="22" spans="1:9" ht="15.75">
      <c r="A22" s="414">
        <v>15</v>
      </c>
      <c r="B22" s="413"/>
      <c r="C22" s="215"/>
      <c r="D22" s="215"/>
      <c r="E22" s="215"/>
      <c r="F22" s="215"/>
      <c r="G22" s="412"/>
      <c r="H22" s="412"/>
      <c r="I22" s="410"/>
    </row>
    <row r="23" spans="1:9" ht="15.75">
      <c r="A23" s="214">
        <v>16</v>
      </c>
      <c r="B23" s="401" t="s">
        <v>1194</v>
      </c>
      <c r="C23" s="215"/>
      <c r="D23" s="215"/>
      <c r="E23" s="215"/>
      <c r="F23" s="215"/>
      <c r="G23" s="395"/>
      <c r="H23" s="395"/>
      <c r="I23" s="409"/>
    </row>
    <row r="24" spans="1:9" ht="15.75">
      <c r="A24" s="214">
        <f>+A23+1</f>
        <v>17</v>
      </c>
      <c r="B24" s="401"/>
      <c r="C24" s="215"/>
      <c r="D24" s="215"/>
      <c r="E24" s="215"/>
      <c r="F24" s="215"/>
      <c r="G24" s="395"/>
      <c r="H24" s="395"/>
      <c r="I24" s="409"/>
    </row>
    <row r="25" spans="1:9" ht="15.75">
      <c r="A25" s="214">
        <f>+A24+1</f>
        <v>18</v>
      </c>
      <c r="B25" s="401" t="s">
        <v>1195</v>
      </c>
      <c r="C25" s="215"/>
      <c r="D25" s="215"/>
      <c r="E25" s="215"/>
      <c r="F25" s="215"/>
      <c r="G25" s="395"/>
      <c r="H25" s="395"/>
      <c r="I25" s="409"/>
    </row>
    <row r="26" spans="1:9" ht="15.75">
      <c r="A26" s="212">
        <f>+A25+1</f>
        <v>19</v>
      </c>
      <c r="B26" s="401"/>
      <c r="C26" s="79"/>
      <c r="D26" s="79"/>
      <c r="E26" s="79"/>
      <c r="F26" s="79"/>
      <c r="G26" s="395"/>
      <c r="H26" s="395"/>
      <c r="I26" s="409"/>
    </row>
    <row r="27" spans="1:9" ht="15.75">
      <c r="A27" s="403">
        <v>20</v>
      </c>
      <c r="B27" s="401"/>
      <c r="C27" s="404"/>
      <c r="D27" s="217"/>
      <c r="E27" s="217"/>
      <c r="F27" s="217"/>
      <c r="G27" s="395"/>
      <c r="H27" s="395"/>
      <c r="I27" s="409"/>
    </row>
    <row r="28" spans="1:9" ht="15.75">
      <c r="A28" s="214">
        <v>21</v>
      </c>
      <c r="B28" s="401" t="s">
        <v>1196</v>
      </c>
      <c r="C28" s="215"/>
      <c r="D28" s="215"/>
      <c r="E28" s="215"/>
      <c r="F28" s="215"/>
      <c r="G28" s="395"/>
      <c r="H28" s="395"/>
      <c r="I28" s="409"/>
    </row>
    <row r="29" spans="1:9" ht="15.75">
      <c r="A29" s="214">
        <v>22</v>
      </c>
      <c r="B29" s="401"/>
      <c r="C29" s="215"/>
      <c r="D29" s="215"/>
      <c r="E29" s="215"/>
      <c r="F29" s="215"/>
      <c r="G29" s="395"/>
      <c r="H29" s="395"/>
      <c r="I29" s="409"/>
    </row>
    <row r="30" spans="1:9" ht="15.75">
      <c r="A30" s="214">
        <f>+A29+1</f>
        <v>23</v>
      </c>
      <c r="B30" s="401"/>
      <c r="C30" s="79"/>
      <c r="D30" s="79"/>
      <c r="E30" s="79"/>
      <c r="F30" s="79"/>
      <c r="G30" s="395"/>
      <c r="H30" s="395"/>
      <c r="I30" s="409"/>
    </row>
    <row r="31" spans="1:9" ht="15.75">
      <c r="A31" s="214">
        <f>+A30+1</f>
        <v>24</v>
      </c>
      <c r="B31" s="401"/>
      <c r="C31" s="79"/>
      <c r="D31" s="79"/>
      <c r="E31" s="79"/>
      <c r="F31" s="79"/>
      <c r="G31" s="405"/>
      <c r="H31" s="405"/>
      <c r="I31" s="410"/>
    </row>
    <row r="32" spans="1:10" ht="15.75">
      <c r="A32" s="38"/>
      <c r="B32" s="38"/>
      <c r="C32" s="306"/>
      <c r="D32" s="306"/>
      <c r="E32" s="305"/>
      <c r="F32" s="306"/>
      <c r="G32" s="305"/>
      <c r="H32" s="305"/>
      <c r="I32" s="306"/>
      <c r="J32" s="3"/>
    </row>
  </sheetData>
  <sheetProtection/>
  <printOptions horizontalCentered="1" verticalCentered="1"/>
  <pageMargins left="0.5" right="0.5" top="0.5" bottom="0.5" header="0.5" footer="0.5"/>
  <pageSetup fitToHeight="1" fitToWidth="1" horizontalDpi="300" verticalDpi="300" orientation="landscape" scale="90" r:id="rId1"/>
  <headerFooter alignWithMargins="0">
    <oddFooter>&amp;C&amp;[Page 11</oddFooter>
  </headerFooter>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2"/>
  <sheetViews>
    <sheetView showGridLines="0" zoomScale="75" zoomScaleNormal="75" zoomScalePageLayoutView="0" workbookViewId="0" topLeftCell="A1">
      <selection activeCell="F42" sqref="F42"/>
    </sheetView>
  </sheetViews>
  <sheetFormatPr defaultColWidth="11.00390625" defaultRowHeight="15.75"/>
  <cols>
    <col min="1" max="1" width="9.50390625" style="803" customWidth="1"/>
    <col min="2" max="2" width="7.00390625" style="804" customWidth="1"/>
    <col min="3" max="3" width="56.75390625" style="805" customWidth="1"/>
    <col min="4" max="4" width="7.50390625" style="805" customWidth="1"/>
    <col min="5" max="6" width="15.625" style="806" customWidth="1"/>
    <col min="7" max="7" width="15.625" style="805" customWidth="1"/>
    <col min="8" max="8" width="2.00390625" style="2" customWidth="1"/>
    <col min="9" max="9" width="16.625" style="2" customWidth="1"/>
    <col min="10" max="251" width="11.00390625" style="2" customWidth="1"/>
    <col min="252" max="252" width="17.75390625" style="2" customWidth="1"/>
    <col min="253" max="16384" width="11.00390625" style="2" customWidth="1"/>
  </cols>
  <sheetData>
    <row r="1" spans="1:17" ht="16.5" thickBot="1">
      <c r="A1" s="543" t="str">
        <f>'Table Contents'!$A$1</f>
        <v>Annual Report of:                                                                                                                 Year Ended December 31, 2023</v>
      </c>
      <c r="B1" s="564"/>
      <c r="C1" s="564"/>
      <c r="D1" s="564"/>
      <c r="E1" s="631"/>
      <c r="F1" s="631"/>
      <c r="G1" s="564"/>
      <c r="I1" s="3"/>
      <c r="J1" s="3"/>
      <c r="K1" s="3"/>
      <c r="L1" s="3"/>
      <c r="M1" s="3"/>
      <c r="N1" s="3"/>
      <c r="O1" s="3"/>
      <c r="P1" s="3"/>
      <c r="Q1" s="3"/>
    </row>
    <row r="2" spans="1:17" s="287" customFormat="1" ht="15.75">
      <c r="A2" s="50" t="s">
        <v>1197</v>
      </c>
      <c r="B2" s="50"/>
      <c r="C2" s="23"/>
      <c r="D2" s="8"/>
      <c r="E2" s="55"/>
      <c r="F2" s="55"/>
      <c r="G2" s="8"/>
      <c r="H2" s="306"/>
      <c r="I2" s="296"/>
      <c r="J2" s="296"/>
      <c r="K2" s="296"/>
      <c r="L2" s="312"/>
      <c r="M2" s="312"/>
      <c r="N2" s="312"/>
      <c r="O2" s="312"/>
      <c r="P2" s="312"/>
      <c r="Q2" s="312"/>
    </row>
    <row r="3" spans="1:7" ht="15.75">
      <c r="A3" s="48" t="s">
        <v>1198</v>
      </c>
      <c r="B3" s="49"/>
      <c r="C3" s="47"/>
      <c r="D3" s="8"/>
      <c r="E3" s="55"/>
      <c r="F3" s="55"/>
      <c r="G3" s="8"/>
    </row>
    <row r="4" spans="1:8" ht="15.75">
      <c r="A4" s="51" t="s">
        <v>1199</v>
      </c>
      <c r="B4" s="51"/>
      <c r="C4" s="51"/>
      <c r="D4" s="28"/>
      <c r="E4" s="56"/>
      <c r="F4" s="56"/>
      <c r="G4" s="28"/>
      <c r="H4" s="3"/>
    </row>
    <row r="5" spans="1:7" ht="15.75">
      <c r="A5" s="347"/>
      <c r="B5" s="5"/>
      <c r="C5" s="4"/>
      <c r="D5" s="186" t="s">
        <v>1200</v>
      </c>
      <c r="E5" s="57" t="s">
        <v>1201</v>
      </c>
      <c r="F5" s="57" t="s">
        <v>1201</v>
      </c>
      <c r="G5" s="9"/>
    </row>
    <row r="6" spans="1:8" ht="15.75">
      <c r="A6" s="347"/>
      <c r="B6" s="5"/>
      <c r="C6" s="4"/>
      <c r="D6" s="6" t="s">
        <v>286</v>
      </c>
      <c r="E6" s="57" t="s">
        <v>1202</v>
      </c>
      <c r="F6" s="380" t="s">
        <v>1203</v>
      </c>
      <c r="G6" s="9" t="s">
        <v>1204</v>
      </c>
      <c r="H6" s="3"/>
    </row>
    <row r="7" spans="1:8" ht="15.75">
      <c r="A7" s="351" t="s">
        <v>1564</v>
      </c>
      <c r="B7" s="22" t="s">
        <v>1205</v>
      </c>
      <c r="C7" s="120"/>
      <c r="D7" s="6" t="s">
        <v>1575</v>
      </c>
      <c r="E7" s="380" t="s">
        <v>1206</v>
      </c>
      <c r="F7" s="57" t="s">
        <v>1207</v>
      </c>
      <c r="G7" s="9" t="s">
        <v>1208</v>
      </c>
      <c r="H7" s="3"/>
    </row>
    <row r="8" spans="1:8" ht="15.75">
      <c r="A8" s="353" t="s">
        <v>1575</v>
      </c>
      <c r="B8" s="27" t="s">
        <v>287</v>
      </c>
      <c r="C8" s="121"/>
      <c r="D8" s="29" t="s">
        <v>288</v>
      </c>
      <c r="E8" s="58" t="s">
        <v>1576</v>
      </c>
      <c r="F8" s="58" t="s">
        <v>1577</v>
      </c>
      <c r="G8" s="9" t="s">
        <v>1578</v>
      </c>
      <c r="H8" s="3"/>
    </row>
    <row r="9" spans="1:8" ht="15.75">
      <c r="A9" s="348">
        <v>1</v>
      </c>
      <c r="B9" s="381"/>
      <c r="C9" s="31" t="s">
        <v>1209</v>
      </c>
      <c r="D9" s="13"/>
      <c r="E9" s="384"/>
      <c r="F9" s="384"/>
      <c r="G9" s="384"/>
      <c r="H9" s="3"/>
    </row>
    <row r="10" spans="1:7" ht="15.75">
      <c r="A10" s="348">
        <f aca="true" t="shared" si="0" ref="A10:A15">+A9+1</f>
        <v>2</v>
      </c>
      <c r="B10" s="381">
        <v>101</v>
      </c>
      <c r="C10" s="30" t="s">
        <v>1210</v>
      </c>
      <c r="D10" s="13">
        <v>205</v>
      </c>
      <c r="E10" s="382"/>
      <c r="F10" s="382"/>
      <c r="G10" s="383">
        <f aca="true" t="shared" si="1" ref="G10:G15">+F10-E10</f>
        <v>0</v>
      </c>
    </row>
    <row r="11" spans="1:9" ht="15.75">
      <c r="A11" s="348">
        <f t="shared" si="0"/>
        <v>3</v>
      </c>
      <c r="B11" s="381">
        <f>+B10+0.1</f>
        <v>101.1</v>
      </c>
      <c r="C11" s="32" t="s">
        <v>1211</v>
      </c>
      <c r="D11" s="13"/>
      <c r="E11" s="382"/>
      <c r="F11" s="382"/>
      <c r="G11" s="383">
        <f t="shared" si="1"/>
        <v>0</v>
      </c>
      <c r="I11" s="2" t="s">
        <v>1212</v>
      </c>
    </row>
    <row r="12" spans="1:7" ht="15.75">
      <c r="A12" s="348">
        <f t="shared" si="0"/>
        <v>4</v>
      </c>
      <c r="B12" s="381">
        <f>+B10+1</f>
        <v>102</v>
      </c>
      <c r="C12" s="26" t="s">
        <v>1213</v>
      </c>
      <c r="D12" s="13"/>
      <c r="E12" s="382"/>
      <c r="F12" s="382"/>
      <c r="G12" s="383">
        <f t="shared" si="1"/>
        <v>0</v>
      </c>
    </row>
    <row r="13" spans="1:7" ht="15.75">
      <c r="A13" s="348">
        <f t="shared" si="0"/>
        <v>5</v>
      </c>
      <c r="B13" s="381">
        <f>+B12+1</f>
        <v>103</v>
      </c>
      <c r="C13" s="26" t="s">
        <v>1214</v>
      </c>
      <c r="D13" s="13"/>
      <c r="E13" s="382"/>
      <c r="F13" s="382"/>
      <c r="G13" s="383">
        <f t="shared" si="1"/>
        <v>0</v>
      </c>
    </row>
    <row r="14" spans="1:7" ht="15.75">
      <c r="A14" s="348">
        <f t="shared" si="0"/>
        <v>6</v>
      </c>
      <c r="B14" s="381">
        <f>+B13+1</f>
        <v>104</v>
      </c>
      <c r="C14" s="32" t="s">
        <v>835</v>
      </c>
      <c r="D14" s="13"/>
      <c r="E14" s="382"/>
      <c r="F14" s="382"/>
      <c r="G14" s="383">
        <f t="shared" si="1"/>
        <v>0</v>
      </c>
    </row>
    <row r="15" spans="1:7" ht="15.75">
      <c r="A15" s="348">
        <f t="shared" si="0"/>
        <v>7</v>
      </c>
      <c r="B15" s="381">
        <f>+B14+1</f>
        <v>105</v>
      </c>
      <c r="C15" s="26" t="s">
        <v>836</v>
      </c>
      <c r="D15" s="13"/>
      <c r="E15" s="382"/>
      <c r="F15" s="382"/>
      <c r="G15" s="383">
        <f t="shared" si="1"/>
        <v>0</v>
      </c>
    </row>
    <row r="16" spans="1:7" ht="15.75">
      <c r="A16" s="348">
        <f aca="true" t="shared" si="2" ref="A16:A42">+A15+1</f>
        <v>8</v>
      </c>
      <c r="B16" s="381">
        <v>105.1</v>
      </c>
      <c r="C16" s="32" t="s">
        <v>837</v>
      </c>
      <c r="D16" s="13"/>
      <c r="E16" s="382"/>
      <c r="F16" s="382"/>
      <c r="G16" s="383">
        <f>+F16-E16</f>
        <v>0</v>
      </c>
    </row>
    <row r="17" spans="1:7" ht="15.75">
      <c r="A17" s="348">
        <f t="shared" si="2"/>
        <v>9</v>
      </c>
      <c r="B17" s="381">
        <v>106</v>
      </c>
      <c r="C17" s="32" t="s">
        <v>838</v>
      </c>
      <c r="D17" s="13"/>
      <c r="E17" s="382"/>
      <c r="F17" s="382"/>
      <c r="G17" s="383">
        <f aca="true" t="shared" si="3" ref="G17:G31">+F17-E17</f>
        <v>0</v>
      </c>
    </row>
    <row r="18" spans="1:7" ht="15.75">
      <c r="A18" s="348">
        <f t="shared" si="2"/>
        <v>10</v>
      </c>
      <c r="B18" s="381">
        <v>107</v>
      </c>
      <c r="C18" s="32" t="s">
        <v>839</v>
      </c>
      <c r="D18" s="13">
        <v>208</v>
      </c>
      <c r="E18" s="382"/>
      <c r="F18" s="382"/>
      <c r="G18" s="383">
        <f t="shared" si="3"/>
        <v>0</v>
      </c>
    </row>
    <row r="19" spans="1:7" ht="15.75">
      <c r="A19" s="348">
        <f t="shared" si="2"/>
        <v>11</v>
      </c>
      <c r="B19" s="381">
        <v>108</v>
      </c>
      <c r="C19" s="32" t="s">
        <v>840</v>
      </c>
      <c r="D19" s="13">
        <v>206</v>
      </c>
      <c r="E19" s="382"/>
      <c r="F19" s="382"/>
      <c r="G19" s="383">
        <f t="shared" si="3"/>
        <v>0</v>
      </c>
    </row>
    <row r="20" spans="1:7" ht="15.75">
      <c r="A20" s="348">
        <f t="shared" si="2"/>
        <v>12</v>
      </c>
      <c r="B20" s="381">
        <v>111</v>
      </c>
      <c r="C20" s="32" t="s">
        <v>841</v>
      </c>
      <c r="D20" s="13">
        <v>206</v>
      </c>
      <c r="E20" s="382"/>
      <c r="F20" s="382"/>
      <c r="G20" s="383">
        <f t="shared" si="3"/>
        <v>0</v>
      </c>
    </row>
    <row r="21" spans="1:7" ht="15.75">
      <c r="A21" s="348">
        <f t="shared" si="2"/>
        <v>13</v>
      </c>
      <c r="B21" s="381">
        <v>114</v>
      </c>
      <c r="C21" s="32" t="s">
        <v>842</v>
      </c>
      <c r="D21" s="13">
        <v>207</v>
      </c>
      <c r="E21" s="382"/>
      <c r="F21" s="382"/>
      <c r="G21" s="383">
        <f t="shared" si="3"/>
        <v>0</v>
      </c>
    </row>
    <row r="22" spans="1:7" ht="15.75">
      <c r="A22" s="348">
        <f t="shared" si="2"/>
        <v>14</v>
      </c>
      <c r="B22" s="381">
        <v>115</v>
      </c>
      <c r="C22" s="32" t="s">
        <v>843</v>
      </c>
      <c r="D22" s="13"/>
      <c r="E22" s="382"/>
      <c r="F22" s="382"/>
      <c r="G22" s="383">
        <f t="shared" si="3"/>
        <v>0</v>
      </c>
    </row>
    <row r="23" spans="1:7" ht="15.75">
      <c r="A23" s="348">
        <f t="shared" si="2"/>
        <v>15</v>
      </c>
      <c r="B23" s="381"/>
      <c r="C23" s="32" t="s">
        <v>844</v>
      </c>
      <c r="D23" s="13">
        <v>206</v>
      </c>
      <c r="E23" s="382"/>
      <c r="F23" s="382"/>
      <c r="G23" s="383">
        <f t="shared" si="3"/>
        <v>0</v>
      </c>
    </row>
    <row r="24" spans="1:7" ht="15.75">
      <c r="A24" s="348">
        <f t="shared" si="2"/>
        <v>16</v>
      </c>
      <c r="B24" s="381">
        <v>116</v>
      </c>
      <c r="C24" s="32" t="s">
        <v>845</v>
      </c>
      <c r="D24" s="13"/>
      <c r="E24" s="382"/>
      <c r="F24" s="382"/>
      <c r="G24" s="383">
        <f t="shared" si="3"/>
        <v>0</v>
      </c>
    </row>
    <row r="25" spans="1:7" ht="15.75">
      <c r="A25" s="348">
        <f t="shared" si="2"/>
        <v>17</v>
      </c>
      <c r="B25" s="381">
        <v>117.1</v>
      </c>
      <c r="C25" s="32" t="s">
        <v>846</v>
      </c>
      <c r="D25" s="13"/>
      <c r="E25" s="382"/>
      <c r="F25" s="382"/>
      <c r="G25" s="383">
        <f t="shared" si="3"/>
        <v>0</v>
      </c>
    </row>
    <row r="26" spans="1:7" ht="15.75">
      <c r="A26" s="348">
        <f t="shared" si="2"/>
        <v>18</v>
      </c>
      <c r="B26" s="381">
        <v>117.2</v>
      </c>
      <c r="C26" s="32" t="s">
        <v>847</v>
      </c>
      <c r="D26" s="13"/>
      <c r="E26" s="382"/>
      <c r="F26" s="382"/>
      <c r="G26" s="383">
        <f t="shared" si="3"/>
        <v>0</v>
      </c>
    </row>
    <row r="27" spans="1:7" ht="15.75">
      <c r="A27" s="348">
        <f t="shared" si="2"/>
        <v>19</v>
      </c>
      <c r="B27" s="381">
        <v>117.3</v>
      </c>
      <c r="C27" s="32" t="s">
        <v>848</v>
      </c>
      <c r="D27" s="13"/>
      <c r="E27" s="382"/>
      <c r="F27" s="382"/>
      <c r="G27" s="383">
        <f t="shared" si="3"/>
        <v>0</v>
      </c>
    </row>
    <row r="28" spans="1:7" ht="15.75">
      <c r="A28" s="348">
        <f t="shared" si="2"/>
        <v>20</v>
      </c>
      <c r="B28" s="381">
        <v>117.4</v>
      </c>
      <c r="C28" s="32" t="s">
        <v>849</v>
      </c>
      <c r="D28" s="13"/>
      <c r="E28" s="382"/>
      <c r="F28" s="382"/>
      <c r="G28" s="383">
        <f t="shared" si="3"/>
        <v>0</v>
      </c>
    </row>
    <row r="29" spans="1:7" ht="15.75">
      <c r="A29" s="348">
        <f t="shared" si="2"/>
        <v>21</v>
      </c>
      <c r="B29" s="381">
        <v>118</v>
      </c>
      <c r="C29" s="32" t="s">
        <v>850</v>
      </c>
      <c r="D29" s="13"/>
      <c r="E29" s="382"/>
      <c r="F29" s="382"/>
      <c r="G29" s="383">
        <f t="shared" si="3"/>
        <v>0</v>
      </c>
    </row>
    <row r="30" spans="1:7" ht="15.75">
      <c r="A30" s="348">
        <f t="shared" si="2"/>
        <v>22</v>
      </c>
      <c r="B30" s="381">
        <v>119</v>
      </c>
      <c r="C30" s="32" t="s">
        <v>786</v>
      </c>
      <c r="D30" s="13"/>
      <c r="E30" s="382"/>
      <c r="F30" s="382"/>
      <c r="G30" s="383">
        <f t="shared" si="3"/>
        <v>0</v>
      </c>
    </row>
    <row r="31" spans="1:7" ht="15.75">
      <c r="A31" s="348">
        <f t="shared" si="2"/>
        <v>23</v>
      </c>
      <c r="B31" s="381"/>
      <c r="C31" s="32" t="s">
        <v>787</v>
      </c>
      <c r="D31" s="13">
        <v>206</v>
      </c>
      <c r="E31" s="382"/>
      <c r="F31" s="382"/>
      <c r="G31" s="383">
        <f t="shared" si="3"/>
        <v>0</v>
      </c>
    </row>
    <row r="32" spans="1:7" ht="15.75">
      <c r="A32" s="348">
        <f t="shared" si="2"/>
        <v>24</v>
      </c>
      <c r="B32" s="381"/>
      <c r="C32" s="31" t="s">
        <v>788</v>
      </c>
      <c r="D32" s="13"/>
      <c r="E32" s="384">
        <f>SUM(E10:E31)</f>
        <v>0</v>
      </c>
      <c r="F32" s="384">
        <f>SUM(F10:F31)</f>
        <v>0</v>
      </c>
      <c r="G32" s="384">
        <f>SUM(G10:G31)</f>
        <v>0</v>
      </c>
    </row>
    <row r="33" spans="1:7" ht="15.75">
      <c r="A33" s="348">
        <f t="shared" si="2"/>
        <v>25</v>
      </c>
      <c r="B33" s="381"/>
      <c r="C33" s="33" t="s">
        <v>789</v>
      </c>
      <c r="D33" s="13"/>
      <c r="E33" s="384"/>
      <c r="F33" s="384"/>
      <c r="G33" s="384"/>
    </row>
    <row r="34" spans="1:7" ht="15.75">
      <c r="A34" s="348">
        <f t="shared" si="2"/>
        <v>26</v>
      </c>
      <c r="B34" s="381">
        <v>121</v>
      </c>
      <c r="C34" s="30" t="s">
        <v>790</v>
      </c>
      <c r="D34" s="13"/>
      <c r="E34" s="382"/>
      <c r="F34" s="382"/>
      <c r="G34" s="383">
        <f aca="true" t="shared" si="4" ref="G34:G41">+F34-E34</f>
        <v>0</v>
      </c>
    </row>
    <row r="35" spans="1:7" ht="15.75">
      <c r="A35" s="348">
        <f t="shared" si="2"/>
        <v>27</v>
      </c>
      <c r="B35" s="381">
        <f>+B34+1</f>
        <v>122</v>
      </c>
      <c r="C35" s="30" t="s">
        <v>791</v>
      </c>
      <c r="D35" s="13"/>
      <c r="E35" s="382"/>
      <c r="F35" s="382"/>
      <c r="G35" s="383">
        <f t="shared" si="4"/>
        <v>0</v>
      </c>
    </row>
    <row r="36" spans="1:7" ht="15.75">
      <c r="A36" s="348">
        <f t="shared" si="2"/>
        <v>28</v>
      </c>
      <c r="B36" s="381">
        <f>+B35+1</f>
        <v>123</v>
      </c>
      <c r="C36" s="26" t="s">
        <v>792</v>
      </c>
      <c r="D36" s="13">
        <v>210</v>
      </c>
      <c r="E36" s="382"/>
      <c r="F36" s="382"/>
      <c r="G36" s="383">
        <f t="shared" si="4"/>
        <v>0</v>
      </c>
    </row>
    <row r="37" spans="1:7" ht="15.75">
      <c r="A37" s="348">
        <f t="shared" si="2"/>
        <v>29</v>
      </c>
      <c r="B37" s="381">
        <v>123.1</v>
      </c>
      <c r="C37" s="30" t="s">
        <v>793</v>
      </c>
      <c r="D37" s="13">
        <v>210</v>
      </c>
      <c r="E37" s="382"/>
      <c r="F37" s="382"/>
      <c r="G37" s="383">
        <f t="shared" si="4"/>
        <v>0</v>
      </c>
    </row>
    <row r="38" spans="1:7" ht="15.75">
      <c r="A38" s="348">
        <f t="shared" si="2"/>
        <v>30</v>
      </c>
      <c r="B38" s="381">
        <v>124</v>
      </c>
      <c r="C38" s="32" t="s">
        <v>794</v>
      </c>
      <c r="D38" s="13">
        <v>210</v>
      </c>
      <c r="E38" s="382"/>
      <c r="F38" s="382"/>
      <c r="G38" s="383">
        <f t="shared" si="4"/>
        <v>0</v>
      </c>
    </row>
    <row r="39" spans="1:7" ht="15.75">
      <c r="A39" s="348">
        <f t="shared" si="2"/>
        <v>31</v>
      </c>
      <c r="B39" s="381">
        <v>125</v>
      </c>
      <c r="C39" s="32" t="s">
        <v>795</v>
      </c>
      <c r="D39" s="13"/>
      <c r="E39" s="382"/>
      <c r="F39" s="382"/>
      <c r="G39" s="383">
        <f t="shared" si="4"/>
        <v>0</v>
      </c>
    </row>
    <row r="40" spans="1:7" ht="15.75">
      <c r="A40" s="348">
        <f t="shared" si="2"/>
        <v>32</v>
      </c>
      <c r="B40" s="381">
        <v>126</v>
      </c>
      <c r="C40" s="32" t="s">
        <v>796</v>
      </c>
      <c r="D40" s="13"/>
      <c r="E40" s="382"/>
      <c r="F40" s="382"/>
      <c r="G40" s="383">
        <f t="shared" si="4"/>
        <v>0</v>
      </c>
    </row>
    <row r="41" spans="1:7" ht="15.75">
      <c r="A41" s="348">
        <f t="shared" si="2"/>
        <v>33</v>
      </c>
      <c r="B41" s="381">
        <v>128</v>
      </c>
      <c r="C41" s="32" t="s">
        <v>797</v>
      </c>
      <c r="D41" s="13"/>
      <c r="E41" s="382"/>
      <c r="F41" s="382"/>
      <c r="G41" s="383">
        <f t="shared" si="4"/>
        <v>0</v>
      </c>
    </row>
    <row r="42" spans="1:7" ht="15.75">
      <c r="A42" s="348">
        <f t="shared" si="2"/>
        <v>34</v>
      </c>
      <c r="B42" s="381"/>
      <c r="C42" s="31" t="s">
        <v>798</v>
      </c>
      <c r="D42" s="13"/>
      <c r="E42" s="384">
        <f>SUM(E34:E41)</f>
        <v>0</v>
      </c>
      <c r="F42" s="384">
        <f>SUM(F34:F41)</f>
        <v>0</v>
      </c>
      <c r="G42" s="384">
        <f>SUM(G34:G41)</f>
        <v>0</v>
      </c>
    </row>
  </sheetData>
  <sheetProtection/>
  <printOptions horizontalCentered="1"/>
  <pageMargins left="0.5" right="0.5" top="0.25" bottom="0.25" header="0.25" footer="0.25"/>
  <pageSetup fitToHeight="1" fitToWidth="1" horizontalDpi="300" verticalDpi="300" orientation="portrait" scale="70" r:id="rId1"/>
  <headerFooter alignWithMargins="0">
    <oddFooter>&amp;C&amp;[Page 12</oddFooter>
  </headerFooter>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Q58"/>
  <sheetViews>
    <sheetView showGridLines="0" zoomScale="75" zoomScaleNormal="75" zoomScalePageLayoutView="0" workbookViewId="0" topLeftCell="A1">
      <selection activeCell="C55" sqref="C55"/>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61" customWidth="1"/>
    <col min="7" max="7" width="15.625" style="2" customWidth="1"/>
    <col min="8" max="8" width="2.00390625" style="2" customWidth="1"/>
    <col min="9" max="9" width="16.625" style="2" customWidth="1"/>
    <col min="10" max="251" width="11.00390625" style="2" customWidth="1"/>
    <col min="252" max="252" width="17.75390625" style="2" customWidth="1"/>
    <col min="253" max="16384" width="11.00390625" style="2" customWidth="1"/>
  </cols>
  <sheetData>
    <row r="1" spans="1:17" ht="16.5" thickBot="1">
      <c r="A1" s="544" t="str">
        <f>'Table Contents'!$A$1</f>
        <v>Annual Report of:                                                                                                                 Year Ended December 31, 2023</v>
      </c>
      <c r="B1" s="564"/>
      <c r="C1" s="564"/>
      <c r="D1" s="564"/>
      <c r="E1" s="631"/>
      <c r="F1" s="631"/>
      <c r="G1" s="564"/>
      <c r="I1" s="3"/>
      <c r="J1" s="3"/>
      <c r="K1" s="3"/>
      <c r="L1" s="3"/>
      <c r="M1" s="3"/>
      <c r="N1" s="3"/>
      <c r="O1" s="3"/>
      <c r="P1" s="3"/>
      <c r="Q1" s="3"/>
    </row>
    <row r="2" spans="1:17" s="287" customFormat="1" ht="15.75">
      <c r="A2" s="306"/>
      <c r="B2" s="306"/>
      <c r="C2" s="306"/>
      <c r="D2" s="306"/>
      <c r="E2" s="296"/>
      <c r="F2" s="296"/>
      <c r="G2" s="306"/>
      <c r="H2" s="306"/>
      <c r="I2" s="296"/>
      <c r="J2" s="296"/>
      <c r="K2" s="296"/>
      <c r="L2" s="312"/>
      <c r="M2" s="312"/>
      <c r="N2" s="312"/>
      <c r="O2" s="312"/>
      <c r="P2" s="312"/>
      <c r="Q2" s="312"/>
    </row>
    <row r="3" spans="1:17" s="287" customFormat="1" ht="15.75">
      <c r="A3" s="306"/>
      <c r="B3" s="306"/>
      <c r="C3" s="306" t="s">
        <v>799</v>
      </c>
      <c r="D3" s="306"/>
      <c r="E3" s="296"/>
      <c r="F3" s="296"/>
      <c r="G3" s="306"/>
      <c r="H3" s="306"/>
      <c r="I3" s="296"/>
      <c r="J3" s="296"/>
      <c r="K3" s="296"/>
      <c r="L3" s="312"/>
      <c r="M3" s="312"/>
      <c r="N3" s="312"/>
      <c r="O3" s="312"/>
      <c r="P3" s="312"/>
      <c r="Q3" s="312"/>
    </row>
    <row r="4" spans="1:8" ht="15.75">
      <c r="A4" s="48" t="s">
        <v>1638</v>
      </c>
      <c r="B4" s="49"/>
      <c r="C4" s="47"/>
      <c r="D4" s="8"/>
      <c r="E4" s="55"/>
      <c r="F4" s="55"/>
      <c r="G4" s="8"/>
      <c r="H4" s="3"/>
    </row>
    <row r="5" spans="1:7" ht="15.75">
      <c r="A5" s="51" t="s">
        <v>1199</v>
      </c>
      <c r="B5" s="51"/>
      <c r="C5" s="51"/>
      <c r="D5" s="28"/>
      <c r="E5" s="56"/>
      <c r="F5" s="56"/>
      <c r="G5" s="28"/>
    </row>
    <row r="6" spans="1:8" ht="15.75">
      <c r="A6" s="347"/>
      <c r="B6" s="5"/>
      <c r="C6" s="4"/>
      <c r="D6" s="186" t="s">
        <v>1200</v>
      </c>
      <c r="E6" s="57" t="s">
        <v>1201</v>
      </c>
      <c r="F6" s="57" t="s">
        <v>1201</v>
      </c>
      <c r="G6" s="9"/>
      <c r="H6" s="3"/>
    </row>
    <row r="7" spans="1:8" ht="15.75">
      <c r="A7" s="347"/>
      <c r="B7" s="5"/>
      <c r="C7" s="4"/>
      <c r="D7" s="6" t="s">
        <v>286</v>
      </c>
      <c r="E7" s="57" t="s">
        <v>1202</v>
      </c>
      <c r="F7" s="380" t="s">
        <v>1203</v>
      </c>
      <c r="G7" s="9" t="s">
        <v>1204</v>
      </c>
      <c r="H7" s="3"/>
    </row>
    <row r="8" spans="1:8" ht="15.75">
      <c r="A8" s="351" t="s">
        <v>1564</v>
      </c>
      <c r="B8" s="22" t="s">
        <v>1205</v>
      </c>
      <c r="C8" s="120"/>
      <c r="D8" s="6" t="s">
        <v>1575</v>
      </c>
      <c r="E8" s="380" t="s">
        <v>1206</v>
      </c>
      <c r="F8" s="57" t="s">
        <v>1207</v>
      </c>
      <c r="G8" s="9" t="s">
        <v>1208</v>
      </c>
      <c r="H8" s="3"/>
    </row>
    <row r="9" spans="1:8" ht="15.75">
      <c r="A9" s="353" t="s">
        <v>1575</v>
      </c>
      <c r="B9" s="27" t="s">
        <v>287</v>
      </c>
      <c r="C9" s="121"/>
      <c r="D9" s="29" t="s">
        <v>288</v>
      </c>
      <c r="E9" s="58" t="s">
        <v>1576</v>
      </c>
      <c r="F9" s="58" t="s">
        <v>1577</v>
      </c>
      <c r="G9" s="11" t="s">
        <v>1578</v>
      </c>
      <c r="H9" s="3"/>
    </row>
    <row r="10" spans="1:7" ht="15.75">
      <c r="A10" s="348">
        <v>1</v>
      </c>
      <c r="B10" s="381"/>
      <c r="C10" s="851" t="s">
        <v>800</v>
      </c>
      <c r="D10" s="13"/>
      <c r="E10" s="384"/>
      <c r="F10" s="384"/>
      <c r="G10" s="384"/>
    </row>
    <row r="11" spans="1:7" ht="15.75">
      <c r="A11" s="348">
        <v>2</v>
      </c>
      <c r="B11" s="381">
        <v>131</v>
      </c>
      <c r="C11" s="32" t="s">
        <v>801</v>
      </c>
      <c r="D11" s="13"/>
      <c r="E11" s="382"/>
      <c r="F11" s="382"/>
      <c r="G11" s="383">
        <f aca="true" t="shared" si="0" ref="G11:G39">+F11-E11</f>
        <v>0</v>
      </c>
    </row>
    <row r="12" spans="1:7" ht="15.75">
      <c r="A12" s="348">
        <v>3</v>
      </c>
      <c r="B12" s="381">
        <v>132</v>
      </c>
      <c r="C12" s="26" t="s">
        <v>802</v>
      </c>
      <c r="D12" s="13"/>
      <c r="E12" s="382"/>
      <c r="F12" s="382"/>
      <c r="G12" s="383">
        <f t="shared" si="0"/>
        <v>0</v>
      </c>
    </row>
    <row r="13" spans="1:7" ht="15.75">
      <c r="A13" s="348">
        <v>4</v>
      </c>
      <c r="B13" s="381">
        <f>+B12+1</f>
        <v>133</v>
      </c>
      <c r="C13" s="32" t="s">
        <v>803</v>
      </c>
      <c r="D13" s="13"/>
      <c r="E13" s="382"/>
      <c r="F13" s="382"/>
      <c r="G13" s="383">
        <f t="shared" si="0"/>
        <v>0</v>
      </c>
    </row>
    <row r="14" spans="1:7" ht="15.75">
      <c r="A14" s="348">
        <v>5</v>
      </c>
      <c r="B14" s="381">
        <f>+B13+1</f>
        <v>134</v>
      </c>
      <c r="C14" s="26" t="s">
        <v>804</v>
      </c>
      <c r="D14" s="13"/>
      <c r="E14" s="382"/>
      <c r="F14" s="382"/>
      <c r="G14" s="383">
        <f t="shared" si="0"/>
        <v>0</v>
      </c>
    </row>
    <row r="15" spans="1:7" ht="15.75">
      <c r="A15" s="348">
        <v>6</v>
      </c>
      <c r="B15" s="381">
        <f>+B14+1</f>
        <v>135</v>
      </c>
      <c r="C15" s="26" t="s">
        <v>805</v>
      </c>
      <c r="D15" s="13"/>
      <c r="E15" s="382"/>
      <c r="F15" s="382"/>
      <c r="G15" s="383">
        <f t="shared" si="0"/>
        <v>0</v>
      </c>
    </row>
    <row r="16" spans="1:7" ht="15.75">
      <c r="A16" s="348">
        <v>7</v>
      </c>
      <c r="B16" s="381">
        <v>136</v>
      </c>
      <c r="C16" s="32" t="s">
        <v>806</v>
      </c>
      <c r="D16" s="13">
        <v>210</v>
      </c>
      <c r="E16" s="382"/>
      <c r="F16" s="382"/>
      <c r="G16" s="383">
        <f t="shared" si="0"/>
        <v>0</v>
      </c>
    </row>
    <row r="17" spans="1:7" ht="15.75">
      <c r="A17" s="348">
        <v>8</v>
      </c>
      <c r="B17" s="381">
        <v>141</v>
      </c>
      <c r="C17" s="32" t="s">
        <v>807</v>
      </c>
      <c r="D17" s="13">
        <v>211</v>
      </c>
      <c r="E17" s="382"/>
      <c r="F17" s="382"/>
      <c r="G17" s="383">
        <f t="shared" si="0"/>
        <v>0</v>
      </c>
    </row>
    <row r="18" spans="1:7" ht="15.75">
      <c r="A18" s="348">
        <f aca="true" t="shared" si="1" ref="A18:B21">+A17+1</f>
        <v>9</v>
      </c>
      <c r="B18" s="381">
        <f t="shared" si="1"/>
        <v>142</v>
      </c>
      <c r="C18" s="32" t="s">
        <v>808</v>
      </c>
      <c r="D18" s="13"/>
      <c r="E18" s="382"/>
      <c r="F18" s="382"/>
      <c r="G18" s="383">
        <f t="shared" si="0"/>
        <v>0</v>
      </c>
    </row>
    <row r="19" spans="1:7" ht="15.75">
      <c r="A19" s="348">
        <f t="shared" si="1"/>
        <v>10</v>
      </c>
      <c r="B19" s="381">
        <f t="shared" si="1"/>
        <v>143</v>
      </c>
      <c r="C19" s="26" t="s">
        <v>809</v>
      </c>
      <c r="D19" s="13">
        <v>211</v>
      </c>
      <c r="E19" s="382"/>
      <c r="F19" s="382"/>
      <c r="G19" s="383">
        <f t="shared" si="0"/>
        <v>0</v>
      </c>
    </row>
    <row r="20" spans="1:7" ht="15.75">
      <c r="A20" s="348">
        <f t="shared" si="1"/>
        <v>11</v>
      </c>
      <c r="B20" s="381">
        <f t="shared" si="1"/>
        <v>144</v>
      </c>
      <c r="C20" s="32" t="s">
        <v>810</v>
      </c>
      <c r="D20" s="13"/>
      <c r="E20" s="382"/>
      <c r="F20" s="382"/>
      <c r="G20" s="383">
        <f t="shared" si="0"/>
        <v>0</v>
      </c>
    </row>
    <row r="21" spans="1:7" ht="15.75" customHeight="1">
      <c r="A21" s="348">
        <f t="shared" si="1"/>
        <v>12</v>
      </c>
      <c r="B21" s="381">
        <f t="shared" si="1"/>
        <v>145</v>
      </c>
      <c r="C21" s="32" t="s">
        <v>811</v>
      </c>
      <c r="D21" s="13">
        <v>212</v>
      </c>
      <c r="E21" s="382"/>
      <c r="F21" s="382"/>
      <c r="G21" s="383">
        <f t="shared" si="0"/>
        <v>0</v>
      </c>
    </row>
    <row r="22" spans="1:7" ht="15.75" customHeight="1">
      <c r="A22" s="348">
        <f aca="true" t="shared" si="2" ref="A22:A40">+A21+1</f>
        <v>13</v>
      </c>
      <c r="B22" s="381">
        <v>146</v>
      </c>
      <c r="C22" s="32" t="s">
        <v>812</v>
      </c>
      <c r="D22" s="13">
        <v>213</v>
      </c>
      <c r="E22" s="382"/>
      <c r="F22" s="382"/>
      <c r="G22" s="383">
        <f t="shared" si="0"/>
        <v>0</v>
      </c>
    </row>
    <row r="23" spans="1:7" ht="15.75">
      <c r="A23" s="348">
        <f t="shared" si="2"/>
        <v>14</v>
      </c>
      <c r="B23" s="381">
        <v>151</v>
      </c>
      <c r="C23" s="32" t="s">
        <v>813</v>
      </c>
      <c r="D23" s="13"/>
      <c r="E23" s="382"/>
      <c r="F23" s="382"/>
      <c r="G23" s="383">
        <f t="shared" si="0"/>
        <v>0</v>
      </c>
    </row>
    <row r="24" spans="1:7" ht="15.75">
      <c r="A24" s="348">
        <f t="shared" si="2"/>
        <v>15</v>
      </c>
      <c r="B24" s="381">
        <f>+B23+1</f>
        <v>152</v>
      </c>
      <c r="C24" s="32" t="s">
        <v>782</v>
      </c>
      <c r="D24" s="13"/>
      <c r="E24" s="382"/>
      <c r="F24" s="382"/>
      <c r="G24" s="383">
        <f t="shared" si="0"/>
        <v>0</v>
      </c>
    </row>
    <row r="25" spans="1:7" ht="15.75">
      <c r="A25" s="348">
        <f t="shared" si="2"/>
        <v>16</v>
      </c>
      <c r="B25" s="381">
        <v>153</v>
      </c>
      <c r="C25" s="32" t="s">
        <v>814</v>
      </c>
      <c r="D25" s="13"/>
      <c r="E25" s="382"/>
      <c r="F25" s="382"/>
      <c r="G25" s="383">
        <f t="shared" si="0"/>
        <v>0</v>
      </c>
    </row>
    <row r="26" spans="1:7" ht="15.75">
      <c r="A26" s="348">
        <f t="shared" si="2"/>
        <v>17</v>
      </c>
      <c r="B26" s="381">
        <f>+B25+1</f>
        <v>154</v>
      </c>
      <c r="C26" s="32" t="s">
        <v>815</v>
      </c>
      <c r="D26" s="13">
        <v>215</v>
      </c>
      <c r="E26" s="382"/>
      <c r="F26" s="382"/>
      <c r="G26" s="383">
        <f t="shared" si="0"/>
        <v>0</v>
      </c>
    </row>
    <row r="27" spans="1:7" ht="15.75">
      <c r="A27" s="348">
        <f t="shared" si="2"/>
        <v>18</v>
      </c>
      <c r="B27" s="381">
        <v>155</v>
      </c>
      <c r="C27" s="32" t="s">
        <v>816</v>
      </c>
      <c r="D27" s="13"/>
      <c r="E27" s="382"/>
      <c r="F27" s="382"/>
      <c r="G27" s="383">
        <f t="shared" si="0"/>
        <v>0</v>
      </c>
    </row>
    <row r="28" spans="1:7" ht="15.75">
      <c r="A28" s="348">
        <f t="shared" si="2"/>
        <v>19</v>
      </c>
      <c r="B28" s="381">
        <f>+B27+1</f>
        <v>156</v>
      </c>
      <c r="C28" s="32" t="s">
        <v>817</v>
      </c>
      <c r="D28" s="13"/>
      <c r="E28" s="382"/>
      <c r="F28" s="382"/>
      <c r="G28" s="383">
        <f t="shared" si="0"/>
        <v>0</v>
      </c>
    </row>
    <row r="29" spans="1:7" ht="15.75">
      <c r="A29" s="348">
        <f t="shared" si="2"/>
        <v>20</v>
      </c>
      <c r="B29" s="381">
        <v>163</v>
      </c>
      <c r="C29" s="32" t="s">
        <v>818</v>
      </c>
      <c r="D29" s="13"/>
      <c r="E29" s="382"/>
      <c r="F29" s="382"/>
      <c r="G29" s="383">
        <f t="shared" si="0"/>
        <v>0</v>
      </c>
    </row>
    <row r="30" spans="1:7" ht="15.75">
      <c r="A30" s="348">
        <f t="shared" si="2"/>
        <v>21</v>
      </c>
      <c r="B30" s="381">
        <v>164.1</v>
      </c>
      <c r="C30" s="32" t="s">
        <v>819</v>
      </c>
      <c r="D30" s="13"/>
      <c r="E30" s="382"/>
      <c r="F30" s="382"/>
      <c r="G30" s="383">
        <f t="shared" si="0"/>
        <v>0</v>
      </c>
    </row>
    <row r="31" spans="1:7" ht="15.75">
      <c r="A31" s="348">
        <f t="shared" si="2"/>
        <v>22</v>
      </c>
      <c r="B31" s="381">
        <v>164.2</v>
      </c>
      <c r="C31" s="32" t="s">
        <v>820</v>
      </c>
      <c r="D31" s="13"/>
      <c r="E31" s="382"/>
      <c r="F31" s="382"/>
      <c r="G31" s="383">
        <f t="shared" si="0"/>
        <v>0</v>
      </c>
    </row>
    <row r="32" spans="1:7" ht="15.75">
      <c r="A32" s="348">
        <f t="shared" si="2"/>
        <v>23</v>
      </c>
      <c r="B32" s="381">
        <v>164.3</v>
      </c>
      <c r="C32" s="32" t="s">
        <v>821</v>
      </c>
      <c r="D32" s="13"/>
      <c r="E32" s="382"/>
      <c r="F32" s="382"/>
      <c r="G32" s="383">
        <f t="shared" si="0"/>
        <v>0</v>
      </c>
    </row>
    <row r="33" spans="1:7" ht="15.75">
      <c r="A33" s="348">
        <f t="shared" si="2"/>
        <v>24</v>
      </c>
      <c r="B33" s="381">
        <v>165</v>
      </c>
      <c r="C33" s="32" t="s">
        <v>822</v>
      </c>
      <c r="D33" s="13"/>
      <c r="E33" s="382"/>
      <c r="F33" s="382"/>
      <c r="G33" s="383">
        <f t="shared" si="0"/>
        <v>0</v>
      </c>
    </row>
    <row r="34" spans="1:7" ht="15.75">
      <c r="A34" s="348">
        <f t="shared" si="2"/>
        <v>25</v>
      </c>
      <c r="B34" s="381">
        <v>166</v>
      </c>
      <c r="C34" s="32" t="s">
        <v>823</v>
      </c>
      <c r="D34" s="13"/>
      <c r="E34" s="382"/>
      <c r="F34" s="382"/>
      <c r="G34" s="383">
        <f t="shared" si="0"/>
        <v>0</v>
      </c>
    </row>
    <row r="35" spans="1:7" ht="15.75">
      <c r="A35" s="348">
        <f t="shared" si="2"/>
        <v>26</v>
      </c>
      <c r="B35" s="381">
        <v>167</v>
      </c>
      <c r="C35" s="32" t="s">
        <v>824</v>
      </c>
      <c r="D35" s="13"/>
      <c r="E35" s="382"/>
      <c r="F35" s="382"/>
      <c r="G35" s="383">
        <f t="shared" si="0"/>
        <v>0</v>
      </c>
    </row>
    <row r="36" spans="1:7" ht="15.75">
      <c r="A36" s="348">
        <f t="shared" si="2"/>
        <v>27</v>
      </c>
      <c r="B36" s="381">
        <v>171</v>
      </c>
      <c r="C36" s="32" t="s">
        <v>825</v>
      </c>
      <c r="D36" s="13"/>
      <c r="E36" s="382"/>
      <c r="F36" s="382"/>
      <c r="G36" s="383">
        <f t="shared" si="0"/>
        <v>0</v>
      </c>
    </row>
    <row r="37" spans="1:7" ht="15.75">
      <c r="A37" s="348">
        <f t="shared" si="2"/>
        <v>28</v>
      </c>
      <c r="B37" s="381">
        <v>172</v>
      </c>
      <c r="C37" s="32" t="s">
        <v>826</v>
      </c>
      <c r="D37" s="13"/>
      <c r="E37" s="382"/>
      <c r="F37" s="382"/>
      <c r="G37" s="383">
        <f t="shared" si="0"/>
        <v>0</v>
      </c>
    </row>
    <row r="38" spans="1:7" ht="15.75">
      <c r="A38" s="348">
        <f t="shared" si="2"/>
        <v>29</v>
      </c>
      <c r="B38" s="381">
        <v>173</v>
      </c>
      <c r="C38" s="32" t="s">
        <v>827</v>
      </c>
      <c r="D38" s="13"/>
      <c r="E38" s="382"/>
      <c r="F38" s="382"/>
      <c r="G38" s="383">
        <f t="shared" si="0"/>
        <v>0</v>
      </c>
    </row>
    <row r="39" spans="1:7" ht="15.75">
      <c r="A39" s="348">
        <f t="shared" si="2"/>
        <v>30</v>
      </c>
      <c r="B39" s="381">
        <v>174</v>
      </c>
      <c r="C39" s="32" t="s">
        <v>828</v>
      </c>
      <c r="D39" s="13"/>
      <c r="E39" s="382"/>
      <c r="F39" s="382"/>
      <c r="G39" s="383">
        <f t="shared" si="0"/>
        <v>0</v>
      </c>
    </row>
    <row r="40" spans="1:7" ht="15.75">
      <c r="A40" s="348">
        <f t="shared" si="2"/>
        <v>31</v>
      </c>
      <c r="B40" s="381"/>
      <c r="C40" s="31" t="s">
        <v>1285</v>
      </c>
      <c r="D40" s="13"/>
      <c r="E40" s="384">
        <f>SUM(E11:E39)</f>
        <v>0</v>
      </c>
      <c r="F40" s="384">
        <f>SUM(F11:F39)</f>
        <v>0</v>
      </c>
      <c r="G40" s="384">
        <f>SUM(G11:G39)</f>
        <v>0</v>
      </c>
    </row>
    <row r="41" spans="1:7" ht="15.75">
      <c r="A41" s="348">
        <f aca="true" t="shared" si="3" ref="A41:A57">+A40+1</f>
        <v>32</v>
      </c>
      <c r="B41" s="381"/>
      <c r="C41" s="33" t="s">
        <v>1286</v>
      </c>
      <c r="G41" s="1157"/>
    </row>
    <row r="42" spans="1:7" ht="15.75">
      <c r="A42" s="348">
        <f t="shared" si="3"/>
        <v>33</v>
      </c>
      <c r="B42" s="381">
        <v>181</v>
      </c>
      <c r="C42" s="32" t="s">
        <v>1287</v>
      </c>
      <c r="D42" s="808">
        <v>216</v>
      </c>
      <c r="E42" s="384"/>
      <c r="F42" s="384"/>
      <c r="G42" s="384"/>
    </row>
    <row r="43" spans="1:7" ht="15.75">
      <c r="A43" s="348">
        <f t="shared" si="3"/>
        <v>34</v>
      </c>
      <c r="B43" s="381">
        <f>+B42+1.1</f>
        <v>182.1</v>
      </c>
      <c r="C43" s="32" t="s">
        <v>1288</v>
      </c>
      <c r="D43" s="13">
        <v>217</v>
      </c>
      <c r="E43" s="382"/>
      <c r="F43" s="382"/>
      <c r="G43" s="383">
        <f aca="true" t="shared" si="4" ref="G43:G56">+F43-E43</f>
        <v>0</v>
      </c>
    </row>
    <row r="44" spans="1:7" ht="15.75">
      <c r="A44" s="348">
        <f t="shared" si="3"/>
        <v>35</v>
      </c>
      <c r="B44" s="381">
        <f>+B43+0.1</f>
        <v>182.2</v>
      </c>
      <c r="C44" s="26" t="s">
        <v>1289</v>
      </c>
      <c r="D44" s="13">
        <v>217</v>
      </c>
      <c r="E44" s="382"/>
      <c r="F44" s="382"/>
      <c r="G44" s="383">
        <f t="shared" si="4"/>
        <v>0</v>
      </c>
    </row>
    <row r="45" spans="1:7" ht="15.75">
      <c r="A45" s="348">
        <f t="shared" si="3"/>
        <v>36</v>
      </c>
      <c r="B45" s="381">
        <f>+B44+0.1</f>
        <v>182.29999999999998</v>
      </c>
      <c r="C45" s="26" t="s">
        <v>1290</v>
      </c>
      <c r="D45" s="13"/>
      <c r="E45" s="382"/>
      <c r="F45" s="382"/>
      <c r="G45" s="383">
        <f t="shared" si="4"/>
        <v>0</v>
      </c>
    </row>
    <row r="46" spans="1:7" ht="15.75">
      <c r="A46" s="348">
        <f t="shared" si="3"/>
        <v>37</v>
      </c>
      <c r="B46" s="381">
        <f>+B45+1-0.2</f>
        <v>183.1</v>
      </c>
      <c r="C46" s="32" t="s">
        <v>1291</v>
      </c>
      <c r="D46" s="13"/>
      <c r="E46" s="382"/>
      <c r="F46" s="382"/>
      <c r="G46" s="383">
        <f t="shared" si="4"/>
        <v>0</v>
      </c>
    </row>
    <row r="47" spans="1:7" ht="15.75">
      <c r="A47" s="348">
        <f t="shared" si="3"/>
        <v>38</v>
      </c>
      <c r="B47" s="381">
        <f>+B46+0.1</f>
        <v>183.2</v>
      </c>
      <c r="C47" s="26" t="s">
        <v>1292</v>
      </c>
      <c r="D47" s="13"/>
      <c r="E47" s="382"/>
      <c r="F47" s="382"/>
      <c r="G47" s="383">
        <f t="shared" si="4"/>
        <v>0</v>
      </c>
    </row>
    <row r="48" spans="1:7" ht="15.75">
      <c r="A48" s="348">
        <f t="shared" si="3"/>
        <v>39</v>
      </c>
      <c r="B48" s="381">
        <f>+B47+1-0.2</f>
        <v>184</v>
      </c>
      <c r="C48" s="26" t="s">
        <v>1293</v>
      </c>
      <c r="D48" s="13"/>
      <c r="E48" s="382"/>
      <c r="F48" s="382"/>
      <c r="G48" s="383">
        <f t="shared" si="4"/>
        <v>0</v>
      </c>
    </row>
    <row r="49" spans="1:7" ht="15.75">
      <c r="A49" s="348">
        <f t="shared" si="3"/>
        <v>40</v>
      </c>
      <c r="B49" s="381">
        <f aca="true" t="shared" si="5" ref="B49:B55">+B48+1</f>
        <v>185</v>
      </c>
      <c r="C49" s="26" t="s">
        <v>1294</v>
      </c>
      <c r="D49" s="13"/>
      <c r="E49" s="382"/>
      <c r="F49" s="382"/>
      <c r="G49" s="383">
        <f t="shared" si="4"/>
        <v>0</v>
      </c>
    </row>
    <row r="50" spans="1:7" ht="15.75">
      <c r="A50" s="348">
        <f t="shared" si="3"/>
        <v>41</v>
      </c>
      <c r="B50" s="381">
        <f t="shared" si="5"/>
        <v>186</v>
      </c>
      <c r="C50" s="26" t="s">
        <v>1295</v>
      </c>
      <c r="D50" s="13"/>
      <c r="E50" s="382"/>
      <c r="F50" s="382"/>
      <c r="G50" s="383">
        <f t="shared" si="4"/>
        <v>0</v>
      </c>
    </row>
    <row r="51" spans="1:7" ht="15.75">
      <c r="A51" s="348">
        <f t="shared" si="3"/>
        <v>42</v>
      </c>
      <c r="B51" s="381">
        <f t="shared" si="5"/>
        <v>187</v>
      </c>
      <c r="C51" s="32" t="s">
        <v>1296</v>
      </c>
      <c r="D51" s="13"/>
      <c r="E51" s="382"/>
      <c r="F51" s="382"/>
      <c r="G51" s="383">
        <f t="shared" si="4"/>
        <v>0</v>
      </c>
    </row>
    <row r="52" spans="1:7" ht="15.75">
      <c r="A52" s="348">
        <f t="shared" si="3"/>
        <v>43</v>
      </c>
      <c r="B52" s="381">
        <f t="shared" si="5"/>
        <v>188</v>
      </c>
      <c r="C52" s="32" t="s">
        <v>1297</v>
      </c>
      <c r="D52" s="13"/>
      <c r="E52" s="384"/>
      <c r="F52" s="384"/>
      <c r="G52" s="383">
        <f t="shared" si="4"/>
        <v>0</v>
      </c>
    </row>
    <row r="53" spans="1:7" ht="15.75">
      <c r="A53" s="348">
        <f t="shared" si="3"/>
        <v>44</v>
      </c>
      <c r="B53" s="381">
        <f t="shared" si="5"/>
        <v>189</v>
      </c>
      <c r="C53" s="32" t="s">
        <v>1298</v>
      </c>
      <c r="D53" s="13"/>
      <c r="E53" s="384"/>
      <c r="F53" s="384"/>
      <c r="G53" s="383">
        <f t="shared" si="4"/>
        <v>0</v>
      </c>
    </row>
    <row r="54" spans="1:7" ht="15.75">
      <c r="A54" s="348">
        <f t="shared" si="3"/>
        <v>45</v>
      </c>
      <c r="B54" s="381">
        <f t="shared" si="5"/>
        <v>190</v>
      </c>
      <c r="C54" s="32" t="s">
        <v>1299</v>
      </c>
      <c r="D54" s="13"/>
      <c r="E54" s="384"/>
      <c r="F54" s="384"/>
      <c r="G54" s="383">
        <f t="shared" si="4"/>
        <v>0</v>
      </c>
    </row>
    <row r="55" spans="1:7" ht="15.75">
      <c r="A55" s="348">
        <f t="shared" si="3"/>
        <v>46</v>
      </c>
      <c r="B55" s="381">
        <f t="shared" si="5"/>
        <v>191</v>
      </c>
      <c r="C55" s="32" t="s">
        <v>1300</v>
      </c>
      <c r="D55" s="13"/>
      <c r="E55" s="384"/>
      <c r="F55" s="384"/>
      <c r="G55" s="383">
        <f t="shared" si="4"/>
        <v>0</v>
      </c>
    </row>
    <row r="56" spans="1:7" ht="15.75">
      <c r="A56" s="348">
        <f t="shared" si="3"/>
        <v>47</v>
      </c>
      <c r="B56" s="381"/>
      <c r="C56" s="33" t="s">
        <v>1301</v>
      </c>
      <c r="D56" s="13"/>
      <c r="E56" s="384">
        <f>SUM(E42:E55)</f>
        <v>0</v>
      </c>
      <c r="F56" s="384">
        <f>SUM(F42+F55)</f>
        <v>0</v>
      </c>
      <c r="G56" s="383">
        <f t="shared" si="4"/>
        <v>0</v>
      </c>
    </row>
    <row r="57" spans="1:7" ht="15.75">
      <c r="A57" s="348">
        <f t="shared" si="3"/>
        <v>48</v>
      </c>
      <c r="B57" s="381"/>
      <c r="C57" s="32" t="s">
        <v>1637</v>
      </c>
      <c r="D57" s="13"/>
      <c r="E57" s="384">
        <f>'200-Balance Sheet'!E32+'200-Balance Sheet'!E42+'200-1'!E40+'200-1'!E56</f>
        <v>0</v>
      </c>
      <c r="F57" s="384">
        <f>'200-Balance Sheet'!F32+'200-Balance Sheet'!F42+'200-1'!F40+'200-1'!F56</f>
        <v>0</v>
      </c>
      <c r="G57" s="384">
        <f>'200-Balance Sheet'!G32+'200-Balance Sheet'!G42+'200-1'!G40+'200-1'!G56</f>
        <v>0</v>
      </c>
    </row>
    <row r="58" spans="5:6" ht="15.75">
      <c r="E58" s="2"/>
      <c r="F58" s="2"/>
    </row>
  </sheetData>
  <sheetProtection/>
  <printOptions horizontalCentered="1"/>
  <pageMargins left="0.5" right="0.5" top="0.5" bottom="0.5" header="0.5" footer="0.5"/>
  <pageSetup fitToHeight="1" fitToWidth="1" horizontalDpi="300" verticalDpi="300" orientation="portrait" scale="73" r:id="rId1"/>
  <headerFooter alignWithMargins="0">
    <oddFooter>&amp;C&amp;[Page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showGridLines="0" zoomScale="75" zoomScaleNormal="75" zoomScalePageLayoutView="0" workbookViewId="0" topLeftCell="A31">
      <selection activeCell="G49" sqref="G49"/>
    </sheetView>
  </sheetViews>
  <sheetFormatPr defaultColWidth="11.00390625" defaultRowHeight="15.75"/>
  <cols>
    <col min="1" max="1" width="4.625" style="3" customWidth="1"/>
    <col min="2" max="2" width="7.375" style="3" customWidth="1"/>
    <col min="3" max="3" width="42.00390625" style="3" customWidth="1"/>
    <col min="4" max="4" width="8.75390625" style="3" customWidth="1"/>
    <col min="5" max="5" width="19.75390625" style="3" customWidth="1"/>
    <col min="6" max="6" width="17.75390625" style="3" customWidth="1"/>
    <col min="7" max="7" width="16.25390625" style="3" customWidth="1"/>
    <col min="8" max="249" width="11.00390625" style="3" customWidth="1"/>
    <col min="250" max="250" width="17.75390625" style="3" customWidth="1"/>
    <col min="251" max="16384" width="11.00390625" style="3" customWidth="1"/>
  </cols>
  <sheetData>
    <row r="1" spans="1:17" s="2" customFormat="1" ht="16.5" thickBot="1">
      <c r="A1" s="1" t="str">
        <f>'Table Contents'!$A$1</f>
        <v>Annual Report of:                                                                                                                 Year Ended December 31, 2023</v>
      </c>
      <c r="B1" s="1"/>
      <c r="C1" s="1"/>
      <c r="D1" s="1"/>
      <c r="E1" s="134"/>
      <c r="F1" s="1"/>
      <c r="G1" s="52"/>
      <c r="I1" s="3"/>
      <c r="J1" s="3"/>
      <c r="K1" s="3"/>
      <c r="L1" s="3"/>
      <c r="M1" s="3"/>
      <c r="N1" s="3"/>
      <c r="O1" s="3"/>
      <c r="P1" s="3"/>
      <c r="Q1" s="3"/>
    </row>
    <row r="2" spans="1:17" s="287" customFormat="1" ht="15.75">
      <c r="A2" s="306"/>
      <c r="B2" s="306"/>
      <c r="C2" s="306"/>
      <c r="D2" s="306"/>
      <c r="E2" s="296"/>
      <c r="F2" s="296"/>
      <c r="G2" s="306"/>
      <c r="H2" s="306"/>
      <c r="I2" s="296"/>
      <c r="J2" s="296"/>
      <c r="K2" s="296"/>
      <c r="L2" s="312"/>
      <c r="M2" s="312"/>
      <c r="N2" s="312"/>
      <c r="O2" s="312"/>
      <c r="P2" s="312"/>
      <c r="Q2" s="312"/>
    </row>
    <row r="3" spans="1:7" s="2" customFormat="1" ht="15.75">
      <c r="A3" s="23" t="s">
        <v>1197</v>
      </c>
      <c r="B3" s="23"/>
      <c r="C3" s="23"/>
      <c r="D3" s="8"/>
      <c r="E3" s="8"/>
      <c r="F3" s="8"/>
      <c r="G3" s="8"/>
    </row>
    <row r="4" spans="1:7" s="2" customFormat="1" ht="15.75">
      <c r="A4" s="47" t="s">
        <v>1302</v>
      </c>
      <c r="B4" s="47"/>
      <c r="C4" s="47"/>
      <c r="D4" s="8"/>
      <c r="E4" s="8"/>
      <c r="F4" s="8"/>
      <c r="G4" s="8"/>
    </row>
    <row r="5" spans="1:7" s="2" customFormat="1" ht="15.75">
      <c r="A5" s="51" t="s">
        <v>1199</v>
      </c>
      <c r="B5" s="51"/>
      <c r="C5" s="51"/>
      <c r="D5" s="28"/>
      <c r="E5" s="28"/>
      <c r="F5" s="28"/>
      <c r="G5" s="28"/>
    </row>
    <row r="6" spans="1:7" s="2" customFormat="1" ht="15.75">
      <c r="A6" s="347" t="s">
        <v>1212</v>
      </c>
      <c r="B6" s="5"/>
      <c r="D6" s="186" t="s">
        <v>1200</v>
      </c>
      <c r="E6" s="6" t="s">
        <v>1201</v>
      </c>
      <c r="F6" s="6" t="s">
        <v>1201</v>
      </c>
      <c r="G6" s="7"/>
    </row>
    <row r="7" spans="1:7" s="2" customFormat="1" ht="15.75">
      <c r="A7" s="347"/>
      <c r="B7" s="5"/>
      <c r="C7" s="4"/>
      <c r="D7" s="6" t="s">
        <v>286</v>
      </c>
      <c r="E7" s="6" t="s">
        <v>1202</v>
      </c>
      <c r="F7" s="186" t="s">
        <v>1203</v>
      </c>
      <c r="G7" s="9" t="s">
        <v>1204</v>
      </c>
    </row>
    <row r="8" spans="1:7" s="2" customFormat="1" ht="15.75">
      <c r="A8" s="351" t="s">
        <v>1564</v>
      </c>
      <c r="B8" s="22" t="s">
        <v>1205</v>
      </c>
      <c r="C8" s="120"/>
      <c r="D8" s="6" t="s">
        <v>1575</v>
      </c>
      <c r="E8" s="6" t="s">
        <v>1206</v>
      </c>
      <c r="F8" s="6" t="s">
        <v>1207</v>
      </c>
      <c r="G8" s="9" t="s">
        <v>1208</v>
      </c>
    </row>
    <row r="9" spans="1:7" s="2" customFormat="1" ht="15.75">
      <c r="A9" s="353" t="s">
        <v>1575</v>
      </c>
      <c r="B9" s="27" t="s">
        <v>287</v>
      </c>
      <c r="C9" s="121"/>
      <c r="D9" s="10" t="s">
        <v>288</v>
      </c>
      <c r="E9" s="10" t="s">
        <v>1576</v>
      </c>
      <c r="F9" s="10" t="s">
        <v>1577</v>
      </c>
      <c r="G9" s="11" t="s">
        <v>1578</v>
      </c>
    </row>
    <row r="10" spans="1:7" s="2" customFormat="1" ht="15.75">
      <c r="A10" s="348">
        <v>1</v>
      </c>
      <c r="B10" s="25"/>
      <c r="C10" s="33" t="s">
        <v>1302</v>
      </c>
      <c r="D10" s="17"/>
      <c r="E10" s="65"/>
      <c r="F10" s="65"/>
      <c r="G10" s="65"/>
    </row>
    <row r="11" spans="1:7" s="2" customFormat="1" ht="15.75">
      <c r="A11" s="348">
        <v>2</v>
      </c>
      <c r="B11" s="25"/>
      <c r="C11" s="33" t="s">
        <v>1303</v>
      </c>
      <c r="D11" s="17"/>
      <c r="E11" s="62"/>
      <c r="F11" s="62"/>
      <c r="G11" s="63">
        <f aca="true" t="shared" si="0" ref="G11:G19">+F11-E11</f>
        <v>0</v>
      </c>
    </row>
    <row r="12" spans="1:7" s="2" customFormat="1" ht="15.75">
      <c r="A12" s="348">
        <v>3</v>
      </c>
      <c r="B12" s="25">
        <v>201</v>
      </c>
      <c r="C12" s="30" t="s">
        <v>1304</v>
      </c>
      <c r="D12" s="17"/>
      <c r="E12" s="62"/>
      <c r="F12" s="62"/>
      <c r="G12" s="63">
        <f t="shared" si="0"/>
        <v>0</v>
      </c>
    </row>
    <row r="13" spans="1:7" s="2" customFormat="1" ht="15.75">
      <c r="A13" s="348">
        <v>4</v>
      </c>
      <c r="B13" s="25">
        <f aca="true" t="shared" si="1" ref="B13:B19">+B12+1</f>
        <v>202</v>
      </c>
      <c r="C13" s="30" t="s">
        <v>1305</v>
      </c>
      <c r="D13" s="17"/>
      <c r="E13" s="62"/>
      <c r="F13" s="62"/>
      <c r="G13" s="63">
        <f t="shared" si="0"/>
        <v>0</v>
      </c>
    </row>
    <row r="14" spans="1:7" s="2" customFormat="1" ht="15.75">
      <c r="A14" s="348">
        <v>5</v>
      </c>
      <c r="B14" s="25">
        <f t="shared" si="1"/>
        <v>203</v>
      </c>
      <c r="C14" s="30" t="s">
        <v>1306</v>
      </c>
      <c r="D14" s="17"/>
      <c r="E14" s="62"/>
      <c r="F14" s="62"/>
      <c r="G14" s="63">
        <f t="shared" si="0"/>
        <v>0</v>
      </c>
    </row>
    <row r="15" spans="1:7" s="2" customFormat="1" ht="15.75">
      <c r="A15" s="348">
        <v>6</v>
      </c>
      <c r="B15" s="25">
        <f t="shared" si="1"/>
        <v>204</v>
      </c>
      <c r="C15" s="30" t="s">
        <v>1307</v>
      </c>
      <c r="D15" s="17"/>
      <c r="E15" s="62"/>
      <c r="F15" s="62"/>
      <c r="G15" s="63">
        <f t="shared" si="0"/>
        <v>0</v>
      </c>
    </row>
    <row r="16" spans="1:7" s="2" customFormat="1" ht="15.75">
      <c r="A16" s="348">
        <v>7</v>
      </c>
      <c r="B16" s="25">
        <f t="shared" si="1"/>
        <v>205</v>
      </c>
      <c r="C16" s="30" t="s">
        <v>1308</v>
      </c>
      <c r="D16" s="17"/>
      <c r="E16" s="62"/>
      <c r="F16" s="62"/>
      <c r="G16" s="63">
        <f t="shared" si="0"/>
        <v>0</v>
      </c>
    </row>
    <row r="17" spans="1:7" s="2" customFormat="1" ht="15.75">
      <c r="A17" s="348">
        <f aca="true" t="shared" si="2" ref="A17:A24">+A16+1</f>
        <v>8</v>
      </c>
      <c r="B17" s="25">
        <f t="shared" si="1"/>
        <v>206</v>
      </c>
      <c r="C17" s="30" t="s">
        <v>1309</v>
      </c>
      <c r="D17" s="17"/>
      <c r="E17" s="62"/>
      <c r="F17" s="62"/>
      <c r="G17" s="63">
        <f t="shared" si="0"/>
        <v>0</v>
      </c>
    </row>
    <row r="18" spans="1:7" s="2" customFormat="1" ht="15.75">
      <c r="A18" s="348">
        <f t="shared" si="2"/>
        <v>9</v>
      </c>
      <c r="B18" s="25">
        <f t="shared" si="1"/>
        <v>207</v>
      </c>
      <c r="C18" s="1155" t="s">
        <v>1310</v>
      </c>
      <c r="D18" s="290"/>
      <c r="E18" s="62"/>
      <c r="F18" s="62"/>
      <c r="G18" s="63">
        <f t="shared" si="0"/>
        <v>0</v>
      </c>
    </row>
    <row r="19" spans="1:7" s="2" customFormat="1" ht="15.75">
      <c r="A19" s="348">
        <f t="shared" si="2"/>
        <v>10</v>
      </c>
      <c r="B19" s="25">
        <f t="shared" si="1"/>
        <v>208</v>
      </c>
      <c r="C19" s="32" t="s">
        <v>1311</v>
      </c>
      <c r="D19" s="17"/>
      <c r="E19" s="62"/>
      <c r="F19" s="62"/>
      <c r="G19" s="63">
        <f t="shared" si="0"/>
        <v>0</v>
      </c>
    </row>
    <row r="20" spans="1:7" s="2" customFormat="1" ht="15.75">
      <c r="A20" s="348">
        <f t="shared" si="2"/>
        <v>11</v>
      </c>
      <c r="B20" s="25">
        <f>+B19+1</f>
        <v>209</v>
      </c>
      <c r="C20" s="32" t="s">
        <v>1312</v>
      </c>
      <c r="D20" s="17"/>
      <c r="E20" s="62"/>
      <c r="F20" s="62"/>
      <c r="G20" s="63">
        <f aca="true" t="shared" si="3" ref="G20:G26">+F20-E20</f>
        <v>0</v>
      </c>
    </row>
    <row r="21" spans="1:7" s="2" customFormat="1" ht="15.75">
      <c r="A21" s="348">
        <f t="shared" si="2"/>
        <v>12</v>
      </c>
      <c r="B21" s="25">
        <f>+B20+1</f>
        <v>210</v>
      </c>
      <c r="C21" s="32" t="s">
        <v>1639</v>
      </c>
      <c r="D21" s="17"/>
      <c r="E21" s="62"/>
      <c r="F21" s="62"/>
      <c r="G21" s="63">
        <f t="shared" si="3"/>
        <v>0</v>
      </c>
    </row>
    <row r="22" spans="1:7" s="2" customFormat="1" ht="15.75">
      <c r="A22" s="348">
        <f t="shared" si="2"/>
        <v>13</v>
      </c>
      <c r="B22" s="25"/>
      <c r="C22" s="32" t="s">
        <v>1313</v>
      </c>
      <c r="D22" s="17"/>
      <c r="E22" s="62"/>
      <c r="F22" s="62"/>
      <c r="G22" s="63">
        <f t="shared" si="3"/>
        <v>0</v>
      </c>
    </row>
    <row r="23" spans="1:7" s="2" customFormat="1" ht="15.75">
      <c r="A23" s="348">
        <f t="shared" si="2"/>
        <v>14</v>
      </c>
      <c r="B23" s="25">
        <f>+B21+1</f>
        <v>211</v>
      </c>
      <c r="C23" s="32" t="s">
        <v>1314</v>
      </c>
      <c r="D23" s="17"/>
      <c r="E23" s="62"/>
      <c r="F23" s="62"/>
      <c r="G23" s="63">
        <f t="shared" si="3"/>
        <v>0</v>
      </c>
    </row>
    <row r="24" spans="1:7" s="2" customFormat="1" ht="15.75">
      <c r="A24" s="348">
        <f t="shared" si="2"/>
        <v>15</v>
      </c>
      <c r="B24" s="25">
        <v>212</v>
      </c>
      <c r="C24" s="32" t="s">
        <v>1315</v>
      </c>
      <c r="D24" s="17"/>
      <c r="E24" s="65"/>
      <c r="F24" s="65"/>
      <c r="G24" s="65">
        <f t="shared" si="3"/>
        <v>0</v>
      </c>
    </row>
    <row r="25" spans="1:7" s="2" customFormat="1" ht="15.75">
      <c r="A25" s="348">
        <f aca="true" t="shared" si="4" ref="A25:A32">A24+1</f>
        <v>16</v>
      </c>
      <c r="B25" s="25">
        <v>213</v>
      </c>
      <c r="C25" s="32" t="s">
        <v>1316</v>
      </c>
      <c r="D25" s="17"/>
      <c r="E25" s="65"/>
      <c r="F25" s="65"/>
      <c r="G25" s="65">
        <f t="shared" si="3"/>
        <v>0</v>
      </c>
    </row>
    <row r="26" spans="1:7" s="2" customFormat="1" ht="15.75">
      <c r="A26" s="348">
        <f t="shared" si="4"/>
        <v>17</v>
      </c>
      <c r="B26" s="25">
        <v>214</v>
      </c>
      <c r="C26" s="32" t="s">
        <v>1317</v>
      </c>
      <c r="D26" s="17"/>
      <c r="E26" s="65"/>
      <c r="F26" s="65"/>
      <c r="G26" s="65">
        <f t="shared" si="3"/>
        <v>0</v>
      </c>
    </row>
    <row r="27" spans="1:7" s="2" customFormat="1" ht="15.75">
      <c r="A27" s="348">
        <f t="shared" si="4"/>
        <v>18</v>
      </c>
      <c r="B27" s="25">
        <v>215</v>
      </c>
      <c r="C27" s="32" t="s">
        <v>1318</v>
      </c>
      <c r="D27" s="17"/>
      <c r="E27" s="17"/>
      <c r="F27" s="17"/>
      <c r="G27" s="64">
        <f>F27-E27</f>
        <v>0</v>
      </c>
    </row>
    <row r="28" spans="1:7" s="2" customFormat="1" ht="15.75">
      <c r="A28" s="348">
        <f t="shared" si="4"/>
        <v>19</v>
      </c>
      <c r="B28" s="25">
        <v>216</v>
      </c>
      <c r="C28" s="32" t="s">
        <v>1319</v>
      </c>
      <c r="D28" s="17"/>
      <c r="E28" s="18"/>
      <c r="F28" s="18"/>
      <c r="G28" s="64">
        <f>F28-E28</f>
        <v>0</v>
      </c>
    </row>
    <row r="29" spans="1:7" s="2" customFormat="1" ht="15.75">
      <c r="A29" s="348">
        <f t="shared" si="4"/>
        <v>20</v>
      </c>
      <c r="B29" s="25">
        <v>216.1</v>
      </c>
      <c r="C29" s="32" t="s">
        <v>1320</v>
      </c>
      <c r="D29" s="17"/>
      <c r="E29" s="18"/>
      <c r="F29" s="18"/>
      <c r="G29" s="64">
        <f>F29-E29</f>
        <v>0</v>
      </c>
    </row>
    <row r="30" spans="1:7" s="2" customFormat="1" ht="15.75">
      <c r="A30" s="348">
        <f t="shared" si="4"/>
        <v>21</v>
      </c>
      <c r="B30" s="25">
        <v>217</v>
      </c>
      <c r="C30" s="30" t="s">
        <v>1321</v>
      </c>
      <c r="D30" s="17"/>
      <c r="E30" s="62"/>
      <c r="F30" s="62"/>
      <c r="G30" s="63">
        <f>+F30-E30</f>
        <v>0</v>
      </c>
    </row>
    <row r="31" spans="1:7" s="2" customFormat="1" ht="15.75">
      <c r="A31" s="348">
        <f t="shared" si="4"/>
        <v>22</v>
      </c>
      <c r="B31" s="435"/>
      <c r="C31" s="440" t="s">
        <v>1322</v>
      </c>
      <c r="D31" s="17"/>
      <c r="E31" s="62">
        <f>SUM(E12:E30)</f>
        <v>0</v>
      </c>
      <c r="F31" s="62">
        <f>SUM(F12:F30)</f>
        <v>0</v>
      </c>
      <c r="G31" s="63">
        <f>+F31-E31</f>
        <v>0</v>
      </c>
    </row>
    <row r="32" spans="1:7" s="2" customFormat="1" ht="15.75">
      <c r="A32" s="348">
        <f t="shared" si="4"/>
        <v>23</v>
      </c>
      <c r="B32" s="441"/>
      <c r="C32" s="30"/>
      <c r="D32" s="17"/>
      <c r="E32" s="18"/>
      <c r="F32" s="18"/>
      <c r="G32" s="64"/>
    </row>
    <row r="33" spans="1:7" s="2" customFormat="1" ht="15.75">
      <c r="A33" s="348">
        <f>A31+1</f>
        <v>23</v>
      </c>
      <c r="B33" s="25"/>
      <c r="C33" s="33" t="s">
        <v>1323</v>
      </c>
      <c r="D33" s="17"/>
      <c r="E33" s="18"/>
      <c r="F33" s="18"/>
      <c r="G33" s="64"/>
    </row>
    <row r="34" spans="1:7" s="2" customFormat="1" ht="15.75">
      <c r="A34" s="348">
        <f aca="true" t="shared" si="5" ref="A34:A39">A33+1</f>
        <v>24</v>
      </c>
      <c r="B34" s="25">
        <v>221</v>
      </c>
      <c r="C34" s="26" t="s">
        <v>1324</v>
      </c>
      <c r="D34" s="349">
        <v>231</v>
      </c>
      <c r="E34" s="436"/>
      <c r="F34" s="436"/>
      <c r="G34" s="290">
        <f>F34-E34</f>
        <v>0</v>
      </c>
    </row>
    <row r="35" spans="1:7" s="2" customFormat="1" ht="15.75">
      <c r="A35" s="348">
        <f t="shared" si="5"/>
        <v>25</v>
      </c>
      <c r="B35" s="25">
        <f>+B34+1</f>
        <v>222</v>
      </c>
      <c r="C35" s="30" t="s">
        <v>1325</v>
      </c>
      <c r="D35" s="353">
        <v>231</v>
      </c>
      <c r="E35" s="35"/>
      <c r="F35" s="35"/>
      <c r="G35" s="290">
        <f>F35-E35</f>
        <v>0</v>
      </c>
    </row>
    <row r="36" spans="1:7" s="2" customFormat="1" ht="15.75">
      <c r="A36" s="348">
        <f t="shared" si="5"/>
        <v>26</v>
      </c>
      <c r="B36" s="25">
        <f>+B35+1</f>
        <v>223</v>
      </c>
      <c r="C36" s="26" t="s">
        <v>1326</v>
      </c>
      <c r="D36" s="13"/>
      <c r="E36" s="18"/>
      <c r="F36" s="18"/>
      <c r="G36" s="64">
        <f>F36-E36</f>
        <v>0</v>
      </c>
    </row>
    <row r="37" spans="1:7" s="2" customFormat="1" ht="15.75">
      <c r="A37" s="348">
        <f t="shared" si="5"/>
        <v>27</v>
      </c>
      <c r="B37" s="25">
        <f>B36+1</f>
        <v>224</v>
      </c>
      <c r="C37" s="26" t="s">
        <v>1327</v>
      </c>
      <c r="D37" s="13">
        <v>231</v>
      </c>
      <c r="E37" s="18"/>
      <c r="F37" s="18"/>
      <c r="G37" s="64">
        <f>F37-E37</f>
        <v>0</v>
      </c>
    </row>
    <row r="38" spans="1:7" s="2" customFormat="1" ht="15.75">
      <c r="A38" s="348">
        <f t="shared" si="5"/>
        <v>28</v>
      </c>
      <c r="B38" s="25">
        <v>225</v>
      </c>
      <c r="C38" s="32" t="s">
        <v>955</v>
      </c>
      <c r="D38" s="13"/>
      <c r="E38" s="65"/>
      <c r="F38" s="65"/>
      <c r="G38" s="65">
        <f>+F38-E38</f>
        <v>0</v>
      </c>
    </row>
    <row r="39" spans="1:7" s="2" customFormat="1" ht="15.75">
      <c r="A39" s="348">
        <f t="shared" si="5"/>
        <v>29</v>
      </c>
      <c r="B39" s="25">
        <v>226</v>
      </c>
      <c r="C39" s="32" t="s">
        <v>956</v>
      </c>
      <c r="D39" s="13"/>
      <c r="E39" s="65"/>
      <c r="F39" s="65"/>
      <c r="G39" s="65">
        <f>+F39-E39</f>
        <v>0</v>
      </c>
    </row>
    <row r="40" spans="1:7" s="2" customFormat="1" ht="15.75">
      <c r="A40" s="348">
        <f aca="true" t="shared" si="6" ref="A40:A50">A39+1</f>
        <v>30</v>
      </c>
      <c r="B40" s="348"/>
      <c r="C40" s="33" t="s">
        <v>957</v>
      </c>
      <c r="D40" s="17"/>
      <c r="E40" s="62">
        <f>SUM(E34:E39)</f>
        <v>0</v>
      </c>
      <c r="F40" s="62">
        <f>SUM(F34:F39)</f>
        <v>0</v>
      </c>
      <c r="G40" s="632">
        <f>SUM(G34:G39)</f>
        <v>0</v>
      </c>
    </row>
    <row r="41" spans="1:7" s="2" customFormat="1" ht="15.75">
      <c r="A41" s="348">
        <f t="shared" si="6"/>
        <v>31</v>
      </c>
      <c r="B41" s="348"/>
      <c r="C41" s="33"/>
      <c r="D41" s="17"/>
      <c r="E41" s="18"/>
      <c r="F41" s="18"/>
      <c r="G41" s="64"/>
    </row>
    <row r="42" spans="1:7" s="2" customFormat="1" ht="15.75">
      <c r="A42" s="348">
        <f t="shared" si="6"/>
        <v>32</v>
      </c>
      <c r="B42" s="348"/>
      <c r="C42" s="33" t="s">
        <v>958</v>
      </c>
      <c r="D42" s="437"/>
      <c r="E42" s="436"/>
      <c r="F42" s="436"/>
      <c r="G42" s="290"/>
    </row>
    <row r="43" spans="1:7" s="2" customFormat="1" ht="15.75">
      <c r="A43" s="348">
        <f t="shared" si="6"/>
        <v>33</v>
      </c>
      <c r="B43" s="348">
        <v>227</v>
      </c>
      <c r="C43" s="32" t="s">
        <v>959</v>
      </c>
      <c r="D43" s="17"/>
      <c r="E43" s="18"/>
      <c r="F43" s="39"/>
      <c r="G43" s="65">
        <f aca="true" t="shared" si="7" ref="G43:G48">+F43-E43</f>
        <v>0</v>
      </c>
    </row>
    <row r="44" spans="1:7" s="2" customFormat="1" ht="15.75">
      <c r="A44" s="348">
        <f t="shared" si="6"/>
        <v>34</v>
      </c>
      <c r="B44" s="441">
        <v>228.1</v>
      </c>
      <c r="C44" s="32" t="s">
        <v>960</v>
      </c>
      <c r="D44" s="17"/>
      <c r="E44" s="65"/>
      <c r="F44" s="65"/>
      <c r="G44" s="65">
        <f t="shared" si="7"/>
        <v>0</v>
      </c>
    </row>
    <row r="45" spans="1:7" ht="15.75">
      <c r="A45" s="348">
        <f t="shared" si="6"/>
        <v>35</v>
      </c>
      <c r="B45" s="441">
        <v>228.2</v>
      </c>
      <c r="C45" s="438" t="s">
        <v>961</v>
      </c>
      <c r="D45" s="355"/>
      <c r="E45" s="355"/>
      <c r="F45" s="355"/>
      <c r="G45" s="65">
        <f t="shared" si="7"/>
        <v>0</v>
      </c>
    </row>
    <row r="46" spans="1:7" s="2" customFormat="1" ht="15.75">
      <c r="A46" s="348">
        <f t="shared" si="6"/>
        <v>36</v>
      </c>
      <c r="B46" s="441">
        <v>228.3</v>
      </c>
      <c r="C46" s="32" t="s">
        <v>962</v>
      </c>
      <c r="D46" s="17"/>
      <c r="E46" s="65"/>
      <c r="F46" s="65"/>
      <c r="G46" s="65">
        <f t="shared" si="7"/>
        <v>0</v>
      </c>
    </row>
    <row r="47" spans="1:7" s="2" customFormat="1" ht="15.75">
      <c r="A47" s="348">
        <f t="shared" si="6"/>
        <v>37</v>
      </c>
      <c r="B47" s="441">
        <v>228.4</v>
      </c>
      <c r="C47" s="32" t="s">
        <v>963</v>
      </c>
      <c r="D47" s="17"/>
      <c r="E47" s="18"/>
      <c r="F47" s="18"/>
      <c r="G47" s="65">
        <f t="shared" si="7"/>
        <v>0</v>
      </c>
    </row>
    <row r="48" spans="1:7" s="2" customFormat="1" ht="15.75">
      <c r="A48" s="348">
        <f t="shared" si="6"/>
        <v>38</v>
      </c>
      <c r="B48" s="442">
        <v>229</v>
      </c>
      <c r="C48" s="32" t="s">
        <v>169</v>
      </c>
      <c r="D48" s="17"/>
      <c r="E48" s="18"/>
      <c r="F48" s="18"/>
      <c r="G48" s="65">
        <f t="shared" si="7"/>
        <v>0</v>
      </c>
    </row>
    <row r="49" spans="1:7" s="2" customFormat="1" ht="15.75">
      <c r="A49" s="348">
        <f t="shared" si="6"/>
        <v>39</v>
      </c>
      <c r="B49" s="441"/>
      <c r="C49" s="33" t="s">
        <v>170</v>
      </c>
      <c r="D49" s="17"/>
      <c r="E49" s="62">
        <f>SUM(E43:E48)</f>
        <v>0</v>
      </c>
      <c r="F49" s="62">
        <f>SUM(F43:F48)</f>
        <v>0</v>
      </c>
      <c r="G49" s="632">
        <f>SUM(G43:G48)</f>
        <v>0</v>
      </c>
    </row>
    <row r="50" spans="1:7" s="2" customFormat="1" ht="15.75">
      <c r="A50" s="348">
        <f t="shared" si="6"/>
        <v>40</v>
      </c>
      <c r="B50" s="441"/>
      <c r="C50" s="30"/>
      <c r="D50" s="17"/>
      <c r="E50" s="18"/>
      <c r="F50" s="18"/>
      <c r="G50" s="64"/>
    </row>
    <row r="51" spans="1:7" s="2" customFormat="1" ht="15.75">
      <c r="A51" s="348"/>
      <c r="B51" s="439"/>
      <c r="C51" s="45"/>
      <c r="D51" s="17"/>
      <c r="E51" s="65"/>
      <c r="F51" s="65"/>
      <c r="G51" s="65"/>
    </row>
    <row r="52" spans="2:3" ht="15.75">
      <c r="B52" s="34"/>
      <c r="C52" s="292"/>
    </row>
  </sheetData>
  <sheetProtection/>
  <printOptions horizontalCentered="1"/>
  <pageMargins left="0.5" right="0.5" top="0.5" bottom="0.5" header="0.5" footer="0.5"/>
  <pageSetup fitToHeight="1" fitToWidth="1" horizontalDpi="300" verticalDpi="300" orientation="portrait" scale="77" r:id="rId1"/>
  <headerFooter alignWithMargins="0">
    <oddFooter>&amp;C&amp;[Page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262"/>
  <sheetViews>
    <sheetView showGridLines="0" zoomScale="75" zoomScaleNormal="75" zoomScalePageLayoutView="0" workbookViewId="0" topLeftCell="A1">
      <selection activeCell="G38" sqref="G38"/>
    </sheetView>
  </sheetViews>
  <sheetFormatPr defaultColWidth="11.00390625" defaultRowHeight="15.75"/>
  <cols>
    <col min="1" max="1" width="4.625" style="4" customWidth="1"/>
    <col min="2" max="2" width="7.875" style="43" customWidth="1"/>
    <col min="3" max="3" width="57.00390625" style="2" customWidth="1"/>
    <col min="4" max="4" width="7.625" style="2" customWidth="1"/>
    <col min="5" max="5" width="19.75390625" style="2" customWidth="1"/>
    <col min="6" max="6" width="16.625" style="2" customWidth="1"/>
    <col min="7" max="7" width="17.75390625" style="2" customWidth="1"/>
    <col min="8" max="249" width="11.00390625" style="2" customWidth="1"/>
    <col min="250" max="250" width="17.75390625" style="2" customWidth="1"/>
    <col min="251" max="16384" width="11.00390625" style="2" customWidth="1"/>
  </cols>
  <sheetData>
    <row r="1" spans="1:17" ht="16.5" thickBot="1">
      <c r="A1" s="1" t="str">
        <f>'Table Contents'!$A$1</f>
        <v>Annual Report of:                                                                                                                 Year Ended December 31, 2023</v>
      </c>
      <c r="B1" s="1"/>
      <c r="C1" s="1"/>
      <c r="D1" s="1"/>
      <c r="E1" s="134"/>
      <c r="F1" s="1"/>
      <c r="G1" s="52"/>
      <c r="I1" s="3"/>
      <c r="J1" s="3"/>
      <c r="K1" s="3"/>
      <c r="L1" s="3"/>
      <c r="M1" s="3"/>
      <c r="N1" s="3"/>
      <c r="O1" s="3"/>
      <c r="P1" s="3"/>
      <c r="Q1" s="3"/>
    </row>
    <row r="2" spans="1:17" s="287" customFormat="1" ht="15.75">
      <c r="A2" s="306"/>
      <c r="B2" s="306"/>
      <c r="C2" s="306"/>
      <c r="D2" s="306"/>
      <c r="E2" s="296"/>
      <c r="F2" s="296"/>
      <c r="G2" s="306"/>
      <c r="H2" s="306"/>
      <c r="I2" s="296"/>
      <c r="J2" s="296"/>
      <c r="K2" s="296"/>
      <c r="L2" s="312"/>
      <c r="M2" s="312"/>
      <c r="N2" s="312"/>
      <c r="O2" s="312"/>
      <c r="P2" s="312"/>
      <c r="Q2" s="312"/>
    </row>
    <row r="3" spans="1:7" ht="15.75">
      <c r="A3" s="50" t="s">
        <v>1197</v>
      </c>
      <c r="B3" s="50"/>
      <c r="C3" s="23"/>
      <c r="D3" s="8"/>
      <c r="E3" s="8"/>
      <c r="F3" s="8"/>
      <c r="G3" s="8"/>
    </row>
    <row r="4" spans="1:7" ht="15.75">
      <c r="A4" s="50" t="s">
        <v>171</v>
      </c>
      <c r="B4" s="49"/>
      <c r="C4" s="23"/>
      <c r="D4" s="8"/>
      <c r="E4" s="8"/>
      <c r="F4" s="8"/>
      <c r="G4" s="8"/>
    </row>
    <row r="5" spans="1:7" ht="15.75">
      <c r="A5" s="51" t="s">
        <v>1199</v>
      </c>
      <c r="B5" s="51"/>
      <c r="C5" s="51"/>
      <c r="D5" s="28"/>
      <c r="E5" s="28"/>
      <c r="F5" s="28"/>
      <c r="G5" s="28"/>
    </row>
    <row r="6" spans="1:7" ht="15.75">
      <c r="A6" s="347" t="s">
        <v>1212</v>
      </c>
      <c r="B6" s="5"/>
      <c r="D6" s="186" t="s">
        <v>1200</v>
      </c>
      <c r="E6" s="6" t="s">
        <v>1201</v>
      </c>
      <c r="F6" s="6" t="s">
        <v>1201</v>
      </c>
      <c r="G6" s="7"/>
    </row>
    <row r="7" spans="1:7" ht="15.75">
      <c r="A7" s="347"/>
      <c r="B7" s="5"/>
      <c r="C7" s="4"/>
      <c r="D7" s="6" t="s">
        <v>286</v>
      </c>
      <c r="E7" s="6" t="s">
        <v>1202</v>
      </c>
      <c r="F7" s="186" t="s">
        <v>1203</v>
      </c>
      <c r="G7" s="9" t="s">
        <v>1204</v>
      </c>
    </row>
    <row r="8" spans="1:7" ht="15.75">
      <c r="A8" s="351" t="s">
        <v>1564</v>
      </c>
      <c r="B8" s="22" t="s">
        <v>1205</v>
      </c>
      <c r="C8" s="120"/>
      <c r="D8" s="6" t="s">
        <v>1575</v>
      </c>
      <c r="E8" s="6" t="s">
        <v>1206</v>
      </c>
      <c r="F8" s="6" t="s">
        <v>1207</v>
      </c>
      <c r="G8" s="9" t="s">
        <v>1208</v>
      </c>
    </row>
    <row r="9" spans="1:7" ht="15.75">
      <c r="A9" s="353" t="s">
        <v>1575</v>
      </c>
      <c r="B9" s="27" t="s">
        <v>287</v>
      </c>
      <c r="C9" s="121"/>
      <c r="D9" s="10" t="s">
        <v>288</v>
      </c>
      <c r="E9" s="10" t="s">
        <v>1576</v>
      </c>
      <c r="F9" s="10" t="s">
        <v>1577</v>
      </c>
      <c r="G9" s="11" t="s">
        <v>1578</v>
      </c>
    </row>
    <row r="10" spans="1:7" ht="15.75">
      <c r="A10" s="354">
        <f>+'200.2'!A51+1</f>
        <v>1</v>
      </c>
      <c r="B10" s="37"/>
      <c r="C10" s="33" t="s">
        <v>1328</v>
      </c>
      <c r="D10" s="17"/>
      <c r="E10" s="66"/>
      <c r="F10" s="66"/>
      <c r="G10" s="66"/>
    </row>
    <row r="11" spans="1:7" ht="15.75">
      <c r="A11" s="348">
        <f aca="true" t="shared" si="0" ref="A11:A23">+A10+1</f>
        <v>2</v>
      </c>
      <c r="B11" s="37">
        <v>231</v>
      </c>
      <c r="C11" s="26" t="s">
        <v>1330</v>
      </c>
      <c r="D11" s="17"/>
      <c r="E11" s="59"/>
      <c r="F11" s="59"/>
      <c r="G11" s="67">
        <f aca="true" t="shared" si="1" ref="G11:G23">F11-E11</f>
        <v>0</v>
      </c>
    </row>
    <row r="12" spans="1:7" ht="15.75">
      <c r="A12" s="348">
        <f t="shared" si="0"/>
        <v>3</v>
      </c>
      <c r="B12" s="37">
        <f>+B11+1</f>
        <v>232</v>
      </c>
      <c r="C12" s="26" t="s">
        <v>1329</v>
      </c>
      <c r="D12" s="17"/>
      <c r="E12" s="59"/>
      <c r="F12" s="59"/>
      <c r="G12" s="67">
        <f t="shared" si="1"/>
        <v>0</v>
      </c>
    </row>
    <row r="13" spans="1:7" ht="15.75">
      <c r="A13" s="348">
        <f t="shared" si="0"/>
        <v>4</v>
      </c>
      <c r="B13" s="37">
        <f>+B12+1</f>
        <v>233</v>
      </c>
      <c r="C13" s="32" t="s">
        <v>1331</v>
      </c>
      <c r="D13" s="17"/>
      <c r="E13" s="59"/>
      <c r="F13" s="59"/>
      <c r="G13" s="67">
        <f t="shared" si="1"/>
        <v>0</v>
      </c>
    </row>
    <row r="14" spans="1:7" ht="15.75">
      <c r="A14" s="348">
        <f t="shared" si="0"/>
        <v>5</v>
      </c>
      <c r="B14" s="37">
        <f>+B13+1</f>
        <v>234</v>
      </c>
      <c r="C14" s="32" t="s">
        <v>1332</v>
      </c>
      <c r="D14" s="17"/>
      <c r="E14" s="59"/>
      <c r="F14" s="59"/>
      <c r="G14" s="67">
        <f t="shared" si="1"/>
        <v>0</v>
      </c>
    </row>
    <row r="15" spans="1:7" ht="15.75">
      <c r="A15" s="348">
        <f t="shared" si="0"/>
        <v>6</v>
      </c>
      <c r="B15" s="37">
        <f>+B14+1</f>
        <v>235</v>
      </c>
      <c r="C15" s="30" t="s">
        <v>1333</v>
      </c>
      <c r="D15" s="17"/>
      <c r="E15" s="59"/>
      <c r="F15" s="59"/>
      <c r="G15" s="67">
        <f t="shared" si="1"/>
        <v>0</v>
      </c>
    </row>
    <row r="16" spans="1:7" ht="15.75">
      <c r="A16" s="348">
        <f t="shared" si="0"/>
        <v>7</v>
      </c>
      <c r="B16" s="37">
        <v>236.1</v>
      </c>
      <c r="C16" s="30" t="s">
        <v>1334</v>
      </c>
      <c r="D16" s="17"/>
      <c r="E16" s="59"/>
      <c r="F16" s="59"/>
      <c r="G16" s="67">
        <f t="shared" si="1"/>
        <v>0</v>
      </c>
    </row>
    <row r="17" spans="1:7" ht="15.75">
      <c r="A17" s="348">
        <f t="shared" si="0"/>
        <v>8</v>
      </c>
      <c r="B17" s="37">
        <v>236.2</v>
      </c>
      <c r="C17" s="30" t="s">
        <v>1335</v>
      </c>
      <c r="D17" s="17"/>
      <c r="E17" s="59"/>
      <c r="F17" s="59"/>
      <c r="G17" s="67">
        <f t="shared" si="1"/>
        <v>0</v>
      </c>
    </row>
    <row r="18" spans="1:7" ht="15.75">
      <c r="A18" s="348">
        <f t="shared" si="0"/>
        <v>9</v>
      </c>
      <c r="B18" s="37">
        <v>237.1</v>
      </c>
      <c r="C18" s="32" t="s">
        <v>1336</v>
      </c>
      <c r="D18" s="17"/>
      <c r="E18" s="59"/>
      <c r="F18" s="59"/>
      <c r="G18" s="67">
        <f t="shared" si="1"/>
        <v>0</v>
      </c>
    </row>
    <row r="19" spans="1:7" ht="15.75">
      <c r="A19" s="348">
        <f t="shared" si="0"/>
        <v>10</v>
      </c>
      <c r="B19" s="37">
        <v>237.2</v>
      </c>
      <c r="C19" s="30" t="s">
        <v>1337</v>
      </c>
      <c r="D19" s="17"/>
      <c r="E19" s="59"/>
      <c r="F19" s="59"/>
      <c r="G19" s="67">
        <f t="shared" si="1"/>
        <v>0</v>
      </c>
    </row>
    <row r="20" spans="1:7" ht="15.75">
      <c r="A20" s="348">
        <f t="shared" si="0"/>
        <v>11</v>
      </c>
      <c r="B20" s="37">
        <v>238</v>
      </c>
      <c r="C20" s="32" t="s">
        <v>1338</v>
      </c>
      <c r="D20" s="17"/>
      <c r="E20" s="59"/>
      <c r="F20" s="59"/>
      <c r="G20" s="67">
        <f t="shared" si="1"/>
        <v>0</v>
      </c>
    </row>
    <row r="21" spans="1:7" ht="15.75">
      <c r="A21" s="348">
        <f t="shared" si="0"/>
        <v>12</v>
      </c>
      <c r="B21" s="37">
        <f>+B20+1</f>
        <v>239</v>
      </c>
      <c r="C21" s="32" t="s">
        <v>1339</v>
      </c>
      <c r="D21" s="17"/>
      <c r="E21" s="59"/>
      <c r="F21" s="59"/>
      <c r="G21" s="67">
        <f t="shared" si="1"/>
        <v>0</v>
      </c>
    </row>
    <row r="22" spans="1:7" ht="15.75">
      <c r="A22" s="348">
        <f t="shared" si="0"/>
        <v>13</v>
      </c>
      <c r="B22" s="37">
        <f>+B21+1</f>
        <v>240</v>
      </c>
      <c r="C22" s="32" t="s">
        <v>1340</v>
      </c>
      <c r="D22" s="17"/>
      <c r="E22" s="59"/>
      <c r="F22" s="59"/>
      <c r="G22" s="67">
        <f t="shared" si="1"/>
        <v>0</v>
      </c>
    </row>
    <row r="23" spans="1:7" ht="16.5" customHeight="1">
      <c r="A23" s="348">
        <f t="shared" si="0"/>
        <v>14</v>
      </c>
      <c r="B23" s="37">
        <f>+B22+1</f>
        <v>241</v>
      </c>
      <c r="C23" s="32" t="s">
        <v>1341</v>
      </c>
      <c r="D23" s="17"/>
      <c r="E23" s="59"/>
      <c r="F23" s="59"/>
      <c r="G23" s="67">
        <f t="shared" si="1"/>
        <v>0</v>
      </c>
    </row>
    <row r="24" spans="1:7" ht="16.5" customHeight="1">
      <c r="A24" s="348">
        <f aca="true" t="shared" si="2" ref="A24:A37">+A23+1</f>
        <v>15</v>
      </c>
      <c r="B24" s="37">
        <f>+B23+1</f>
        <v>242</v>
      </c>
      <c r="C24" s="32" t="s">
        <v>1342</v>
      </c>
      <c r="D24" s="17"/>
      <c r="E24" s="59"/>
      <c r="F24" s="59"/>
      <c r="G24" s="67">
        <f>F24-E24</f>
        <v>0</v>
      </c>
    </row>
    <row r="25" spans="1:7" ht="16.5" customHeight="1">
      <c r="A25" s="348">
        <f t="shared" si="2"/>
        <v>16</v>
      </c>
      <c r="B25" s="37">
        <f>+B24+1</f>
        <v>243</v>
      </c>
      <c r="C25" s="32" t="s">
        <v>1343</v>
      </c>
      <c r="D25" s="17"/>
      <c r="E25" s="59"/>
      <c r="F25" s="59"/>
      <c r="G25" s="67">
        <f>F25-E25</f>
        <v>0</v>
      </c>
    </row>
    <row r="26" spans="1:7" ht="16.5" customHeight="1">
      <c r="A26" s="348">
        <f t="shared" si="2"/>
        <v>17</v>
      </c>
      <c r="B26" s="37"/>
      <c r="C26" s="33" t="s">
        <v>1344</v>
      </c>
      <c r="D26" s="17"/>
      <c r="E26" s="59">
        <f>SUM(E11:E25)</f>
        <v>0</v>
      </c>
      <c r="F26" s="59">
        <f>SUM(F11:F25)</f>
        <v>0</v>
      </c>
      <c r="G26" s="67">
        <f>F26-E26</f>
        <v>0</v>
      </c>
    </row>
    <row r="27" spans="1:7" ht="16.5" customHeight="1">
      <c r="A27" s="348">
        <f t="shared" si="2"/>
        <v>18</v>
      </c>
      <c r="B27" s="37"/>
      <c r="C27" s="32"/>
      <c r="D27" s="17"/>
      <c r="E27" s="59"/>
      <c r="F27" s="59"/>
      <c r="G27" s="67"/>
    </row>
    <row r="28" spans="1:7" ht="15.75">
      <c r="A28" s="348">
        <f t="shared" si="2"/>
        <v>19</v>
      </c>
      <c r="B28" s="37"/>
      <c r="C28" s="33" t="s">
        <v>1345</v>
      </c>
      <c r="D28" s="17"/>
      <c r="E28" s="60"/>
      <c r="F28" s="60"/>
      <c r="G28" s="67">
        <f aca="true" t="shared" si="3" ref="G28:G34">F28-E28</f>
        <v>0</v>
      </c>
    </row>
    <row r="29" spans="1:7" ht="15.75">
      <c r="A29" s="348">
        <f t="shared" si="2"/>
        <v>20</v>
      </c>
      <c r="B29" s="37">
        <v>252</v>
      </c>
      <c r="C29" s="32" t="s">
        <v>1346</v>
      </c>
      <c r="D29" s="17"/>
      <c r="E29" s="59"/>
      <c r="F29" s="59"/>
      <c r="G29" s="67">
        <f t="shared" si="3"/>
        <v>0</v>
      </c>
    </row>
    <row r="30" spans="1:7" ht="15.75">
      <c r="A30" s="348">
        <f t="shared" si="2"/>
        <v>21</v>
      </c>
      <c r="B30" s="37">
        <f>+B29+1</f>
        <v>253</v>
      </c>
      <c r="C30" s="32" t="s">
        <v>1347</v>
      </c>
      <c r="D30" s="17"/>
      <c r="E30" s="59"/>
      <c r="F30" s="59"/>
      <c r="G30" s="67">
        <f t="shared" si="3"/>
        <v>0</v>
      </c>
    </row>
    <row r="31" spans="1:7" ht="15.75">
      <c r="A31" s="348">
        <f t="shared" si="2"/>
        <v>22</v>
      </c>
      <c r="B31" s="37">
        <f>+B30+1</f>
        <v>254</v>
      </c>
      <c r="C31" s="443" t="s">
        <v>1348</v>
      </c>
      <c r="D31" s="291"/>
      <c r="E31" s="59"/>
      <c r="F31" s="68"/>
      <c r="G31" s="67">
        <f t="shared" si="3"/>
        <v>0</v>
      </c>
    </row>
    <row r="32" spans="1:7" ht="15.75">
      <c r="A32" s="348">
        <f t="shared" si="2"/>
        <v>23</v>
      </c>
      <c r="B32" s="37">
        <f>+B31+1</f>
        <v>255</v>
      </c>
      <c r="C32" s="32" t="s">
        <v>1349</v>
      </c>
      <c r="D32" s="17"/>
      <c r="E32" s="59"/>
      <c r="F32" s="59"/>
      <c r="G32" s="67">
        <f t="shared" si="3"/>
        <v>0</v>
      </c>
    </row>
    <row r="33" spans="1:7" ht="15.75">
      <c r="A33" s="348">
        <f t="shared" si="2"/>
        <v>24</v>
      </c>
      <c r="B33" s="37">
        <f>+B32+1</f>
        <v>256</v>
      </c>
      <c r="C33" s="443" t="s">
        <v>1350</v>
      </c>
      <c r="D33" s="291"/>
      <c r="E33" s="59"/>
      <c r="F33" s="68"/>
      <c r="G33" s="69">
        <f t="shared" si="3"/>
        <v>0</v>
      </c>
    </row>
    <row r="34" spans="1:7" ht="15.75">
      <c r="A34" s="348">
        <f t="shared" si="2"/>
        <v>25</v>
      </c>
      <c r="B34" s="37">
        <f>+B33+1</f>
        <v>257</v>
      </c>
      <c r="C34" s="443" t="s">
        <v>1351</v>
      </c>
      <c r="D34" s="291"/>
      <c r="E34" s="59"/>
      <c r="F34" s="68"/>
      <c r="G34" s="69">
        <f t="shared" si="3"/>
        <v>0</v>
      </c>
    </row>
    <row r="35" spans="1:7" ht="15.75">
      <c r="A35" s="348">
        <f t="shared" si="2"/>
        <v>26</v>
      </c>
      <c r="B35" s="37">
        <f>+B34+24</f>
        <v>281</v>
      </c>
      <c r="C35" s="443" t="s">
        <v>783</v>
      </c>
      <c r="D35" s="291"/>
      <c r="E35" s="59"/>
      <c r="F35" s="68"/>
      <c r="G35" s="69">
        <f>F35-E35</f>
        <v>0</v>
      </c>
    </row>
    <row r="36" spans="1:7" ht="15.75">
      <c r="A36" s="348">
        <f t="shared" si="2"/>
        <v>27</v>
      </c>
      <c r="B36" s="37">
        <f>+B35+1</f>
        <v>282</v>
      </c>
      <c r="C36" s="443" t="s">
        <v>1764</v>
      </c>
      <c r="D36" s="291"/>
      <c r="E36" s="59"/>
      <c r="F36" s="68"/>
      <c r="G36" s="69">
        <f>F36-E36</f>
        <v>0</v>
      </c>
    </row>
    <row r="37" spans="1:7" ht="15.75">
      <c r="A37" s="348">
        <f t="shared" si="2"/>
        <v>28</v>
      </c>
      <c r="B37" s="37">
        <f>+B36+1</f>
        <v>283</v>
      </c>
      <c r="C37" s="443" t="s">
        <v>1765</v>
      </c>
      <c r="D37" s="291"/>
      <c r="E37" s="59"/>
      <c r="F37" s="68"/>
      <c r="G37" s="69">
        <f>F37-E37</f>
        <v>0</v>
      </c>
    </row>
    <row r="38" spans="1:7" ht="15.75">
      <c r="A38" s="456">
        <f>+A34+1</f>
        <v>26</v>
      </c>
      <c r="B38" s="40"/>
      <c r="C38" s="31" t="s">
        <v>1766</v>
      </c>
      <c r="D38" s="17"/>
      <c r="E38" s="71">
        <f>SUM(E29:E37)</f>
        <v>0</v>
      </c>
      <c r="F38" s="71">
        <f>SUM(F29:F37)</f>
        <v>0</v>
      </c>
      <c r="G38" s="1156">
        <f>SUM(G29:G37)</f>
        <v>0</v>
      </c>
    </row>
    <row r="39" spans="1:8" s="292" customFormat="1" ht="15.75">
      <c r="A39" s="354">
        <f>+A38+1</f>
        <v>27</v>
      </c>
      <c r="B39" s="289"/>
      <c r="C39" s="289"/>
      <c r="D39" s="17"/>
      <c r="E39" s="59"/>
      <c r="F39" s="59"/>
      <c r="G39" s="67"/>
      <c r="H39" s="396"/>
    </row>
    <row r="40" spans="1:7" ht="15.75">
      <c r="A40" s="352">
        <f>+A39+1</f>
        <v>28</v>
      </c>
      <c r="B40" s="460"/>
      <c r="C40" s="46" t="s">
        <v>1767</v>
      </c>
      <c r="D40" s="184"/>
      <c r="E40" s="62">
        <f>'200.2'!E31+'200.2'!E40+'200.2'!E49+'200.3'!E26+'200.3'!E38</f>
        <v>0</v>
      </c>
      <c r="F40" s="62">
        <f>'200.2'!F31+'200.2'!F40+'200.2'!F49+'200.3'!F26+'200.3'!F38</f>
        <v>0</v>
      </c>
      <c r="G40" s="632">
        <f>'200.2'!G31+'200.2'!G40+'200.2'!G49+'200.3'!G26+'200.3'!G38</f>
        <v>0</v>
      </c>
    </row>
    <row r="41" spans="1:8" ht="15.75">
      <c r="A41" s="311"/>
      <c r="B41" s="458"/>
      <c r="C41" s="306" t="s">
        <v>1768</v>
      </c>
      <c r="D41" s="38"/>
      <c r="E41" s="295"/>
      <c r="F41" s="295"/>
      <c r="G41" s="633"/>
      <c r="H41" s="38"/>
    </row>
    <row r="42" spans="1:2" ht="15.75" customHeight="1">
      <c r="A42" s="2"/>
      <c r="B42" s="2"/>
    </row>
    <row r="43" spans="1:2" ht="15.75">
      <c r="A43" s="187" t="s">
        <v>1769</v>
      </c>
      <c r="B43" s="2"/>
    </row>
    <row r="44" spans="1:2" ht="15.75">
      <c r="A44" s="461" t="s">
        <v>1640</v>
      </c>
      <c r="B44" s="84"/>
    </row>
    <row r="45" spans="1:2" ht="15.75">
      <c r="A45" s="2" t="s">
        <v>1770</v>
      </c>
      <c r="B45" s="2"/>
    </row>
    <row r="46" spans="1:3" ht="15.75">
      <c r="A46" s="287" t="s">
        <v>1771</v>
      </c>
      <c r="B46" s="2"/>
      <c r="C46" s="187"/>
    </row>
    <row r="47" spans="1:2" ht="15.75">
      <c r="A47" s="462" t="s">
        <v>1772</v>
      </c>
      <c r="B47" s="84"/>
    </row>
    <row r="48" spans="1:2" ht="15.75">
      <c r="A48" s="287" t="s">
        <v>254</v>
      </c>
      <c r="B48" s="2"/>
    </row>
    <row r="49" spans="1:2" ht="15.75">
      <c r="A49" s="287" t="s">
        <v>255</v>
      </c>
      <c r="B49" s="2"/>
    </row>
    <row r="50" spans="1:2" ht="15.75">
      <c r="A50" s="360"/>
      <c r="B50" s="84"/>
    </row>
    <row r="51" spans="1:3" ht="15.75">
      <c r="A51" s="187"/>
      <c r="B51" s="2"/>
      <c r="C51" s="187"/>
    </row>
    <row r="52" spans="1:3" ht="15.75">
      <c r="A52" s="360"/>
      <c r="B52" s="84"/>
      <c r="C52" s="187"/>
    </row>
    <row r="53" spans="1:2" ht="15.75">
      <c r="A53" s="360"/>
      <c r="B53" s="84"/>
    </row>
    <row r="54" spans="1:2" ht="15.75">
      <c r="A54" s="360"/>
      <c r="B54" s="84"/>
    </row>
    <row r="55" spans="1:3" ht="15.75">
      <c r="A55" s="187"/>
      <c r="B55" s="2"/>
      <c r="C55" s="187"/>
    </row>
    <row r="56" spans="1:8" ht="15.75">
      <c r="A56" s="311"/>
      <c r="B56" s="458"/>
      <c r="C56" s="457"/>
      <c r="D56" s="38"/>
      <c r="E56" s="459"/>
      <c r="F56" s="459"/>
      <c r="G56" s="459"/>
      <c r="H56" s="38"/>
    </row>
    <row r="57" s="292" customFormat="1" ht="15.75">
      <c r="A57" s="311"/>
    </row>
    <row r="59" s="3" customFormat="1" ht="15.75">
      <c r="A59" s="41"/>
    </row>
    <row r="60" s="3" customFormat="1" ht="15.75">
      <c r="A60" s="41"/>
    </row>
    <row r="61" s="3" customFormat="1" ht="15.75">
      <c r="A61" s="41"/>
    </row>
    <row r="62" s="3" customFormat="1" ht="15.75">
      <c r="A62" s="41"/>
    </row>
    <row r="63" s="3" customFormat="1" ht="15.75">
      <c r="A63" s="41"/>
    </row>
    <row r="64" s="3" customFormat="1" ht="15.75">
      <c r="A64" s="41"/>
    </row>
    <row r="65" s="3" customFormat="1" ht="15.75">
      <c r="A65" s="41"/>
    </row>
    <row r="66" spans="1:2" s="3" customFormat="1" ht="15.75">
      <c r="A66" s="41"/>
      <c r="B66" s="42"/>
    </row>
    <row r="67" spans="1:2" s="3" customFormat="1" ht="15.75">
      <c r="A67" s="41"/>
      <c r="B67" s="42"/>
    </row>
    <row r="68" spans="1:2" s="3" customFormat="1" ht="15.75">
      <c r="A68" s="41"/>
      <c r="B68" s="42"/>
    </row>
    <row r="69" spans="1:2" s="3" customFormat="1" ht="15.75">
      <c r="A69" s="41"/>
      <c r="B69" s="42"/>
    </row>
    <row r="70" spans="1:2" s="3" customFormat="1" ht="15.75">
      <c r="A70" s="41"/>
      <c r="B70" s="42"/>
    </row>
    <row r="71" spans="1:2" s="3" customFormat="1" ht="15.75">
      <c r="A71" s="41"/>
      <c r="B71" s="42"/>
    </row>
    <row r="72" spans="1:2" s="3" customFormat="1" ht="15.75">
      <c r="A72" s="41"/>
      <c r="B72" s="42"/>
    </row>
    <row r="73" spans="1:2" s="3" customFormat="1" ht="15.75">
      <c r="A73" s="41"/>
      <c r="B73" s="42"/>
    </row>
    <row r="74" spans="1:2" s="3" customFormat="1" ht="15.75">
      <c r="A74" s="41"/>
      <c r="B74" s="42"/>
    </row>
    <row r="75" spans="1:2" s="3" customFormat="1" ht="15.75">
      <c r="A75" s="41"/>
      <c r="B75" s="42"/>
    </row>
    <row r="76" spans="1:2" s="3" customFormat="1" ht="15.75">
      <c r="A76" s="41"/>
      <c r="B76" s="42"/>
    </row>
    <row r="77" spans="1:2" s="3" customFormat="1" ht="15.75">
      <c r="A77" s="41"/>
      <c r="B77" s="42"/>
    </row>
    <row r="78" spans="1:2" s="3" customFormat="1" ht="15.75">
      <c r="A78" s="41"/>
      <c r="B78" s="42"/>
    </row>
    <row r="79" spans="1:2" s="3" customFormat="1" ht="15.75">
      <c r="A79" s="41"/>
      <c r="B79" s="42"/>
    </row>
    <row r="80" spans="1:2" s="3" customFormat="1" ht="15.75">
      <c r="A80" s="41"/>
      <c r="B80" s="42"/>
    </row>
    <row r="81" spans="1:2" s="3" customFormat="1" ht="15.75">
      <c r="A81" s="41"/>
      <c r="B81" s="42"/>
    </row>
    <row r="82" spans="1:2" s="3" customFormat="1" ht="15.75">
      <c r="A82" s="41"/>
      <c r="B82" s="42"/>
    </row>
    <row r="83" spans="1:2" s="3" customFormat="1" ht="15.75">
      <c r="A83" s="41"/>
      <c r="B83" s="42"/>
    </row>
    <row r="84" spans="1:2" s="3" customFormat="1" ht="15.75">
      <c r="A84" s="41"/>
      <c r="B84" s="42"/>
    </row>
    <row r="85" spans="1:2" s="3" customFormat="1" ht="15.75">
      <c r="A85" s="41"/>
      <c r="B85" s="42"/>
    </row>
    <row r="86" spans="1:2" s="3" customFormat="1" ht="15.75">
      <c r="A86" s="41"/>
      <c r="B86" s="42"/>
    </row>
    <row r="87" spans="1:2" s="3" customFormat="1" ht="15.75">
      <c r="A87" s="41"/>
      <c r="B87" s="42"/>
    </row>
    <row r="88" spans="1:2" s="3" customFormat="1" ht="15.75">
      <c r="A88" s="41"/>
      <c r="B88" s="42"/>
    </row>
    <row r="89" spans="1:2" s="3" customFormat="1" ht="15.75">
      <c r="A89" s="41"/>
      <c r="B89" s="42"/>
    </row>
    <row r="90" spans="1:2" s="3" customFormat="1" ht="15.75">
      <c r="A90" s="41"/>
      <c r="B90" s="42"/>
    </row>
    <row r="91" spans="1:2" s="3" customFormat="1" ht="15.75">
      <c r="A91" s="41"/>
      <c r="B91" s="42"/>
    </row>
    <row r="92" spans="1:2" s="3" customFormat="1" ht="15.75">
      <c r="A92" s="41"/>
      <c r="B92" s="42"/>
    </row>
    <row r="93" ht="15.75">
      <c r="B93" s="42"/>
    </row>
    <row r="94" ht="15.75">
      <c r="B94" s="42"/>
    </row>
    <row r="95" ht="15.75">
      <c r="B95" s="42"/>
    </row>
    <row r="96" ht="15.75">
      <c r="B96" s="42"/>
    </row>
    <row r="97" ht="15.75">
      <c r="B97" s="42"/>
    </row>
    <row r="98" ht="15.75">
      <c r="B98" s="42"/>
    </row>
    <row r="99" ht="15.75">
      <c r="B99" s="42"/>
    </row>
    <row r="100" ht="15.75">
      <c r="B100" s="42"/>
    </row>
    <row r="101" ht="15.75">
      <c r="B101" s="42"/>
    </row>
    <row r="102" ht="15.75">
      <c r="B102" s="42"/>
    </row>
    <row r="103" ht="15.75">
      <c r="B103" s="42"/>
    </row>
    <row r="104" ht="15.75">
      <c r="B104" s="42"/>
    </row>
    <row r="105" ht="15.75">
      <c r="B105" s="42"/>
    </row>
    <row r="106" ht="15.75">
      <c r="B106" s="42"/>
    </row>
    <row r="107" ht="15.75">
      <c r="B107" s="42"/>
    </row>
    <row r="108" ht="15.75">
      <c r="B108" s="42"/>
    </row>
    <row r="109" ht="15.75">
      <c r="B109" s="42"/>
    </row>
    <row r="110" ht="15.75">
      <c r="B110" s="42"/>
    </row>
    <row r="111" ht="15.75">
      <c r="B111" s="42"/>
    </row>
    <row r="112" ht="15.75">
      <c r="B112" s="42"/>
    </row>
    <row r="113" ht="15.75">
      <c r="B113" s="42"/>
    </row>
    <row r="114" ht="15.75">
      <c r="B114" s="42"/>
    </row>
    <row r="115" ht="15.75">
      <c r="B115" s="42"/>
    </row>
    <row r="116" ht="15.75">
      <c r="B116" s="42"/>
    </row>
    <row r="117" ht="15.75">
      <c r="B117" s="42"/>
    </row>
    <row r="118" ht="15.75">
      <c r="B118" s="42"/>
    </row>
    <row r="119" ht="15.75">
      <c r="B119" s="42"/>
    </row>
    <row r="120" ht="15.75">
      <c r="B120" s="42"/>
    </row>
    <row r="121" ht="15.75">
      <c r="B121" s="42"/>
    </row>
    <row r="122" ht="15.75">
      <c r="B122" s="42"/>
    </row>
    <row r="123" ht="15.75">
      <c r="B123" s="42"/>
    </row>
    <row r="124" ht="15.75">
      <c r="B124" s="42"/>
    </row>
    <row r="125" ht="15.75">
      <c r="B125" s="42"/>
    </row>
    <row r="126" ht="15.75">
      <c r="B126" s="42"/>
    </row>
    <row r="127" ht="15.75">
      <c r="B127" s="42"/>
    </row>
    <row r="128" ht="15.75">
      <c r="B128" s="42"/>
    </row>
    <row r="129" ht="15.75">
      <c r="B129" s="42"/>
    </row>
    <row r="130" ht="15.75">
      <c r="B130" s="42"/>
    </row>
    <row r="131" ht="15.75">
      <c r="B131" s="42"/>
    </row>
    <row r="132" ht="15.75">
      <c r="B132" s="42"/>
    </row>
    <row r="133" ht="15.75">
      <c r="B133" s="42"/>
    </row>
    <row r="134" ht="15.75">
      <c r="B134" s="42"/>
    </row>
    <row r="135" ht="15.75">
      <c r="B135" s="42"/>
    </row>
    <row r="136" ht="15.75">
      <c r="B136" s="42"/>
    </row>
    <row r="137" ht="15.75">
      <c r="B137" s="42"/>
    </row>
    <row r="138" ht="15.75">
      <c r="B138" s="42"/>
    </row>
    <row r="139" ht="15.75">
      <c r="B139" s="42"/>
    </row>
    <row r="140" ht="15.75">
      <c r="B140" s="42"/>
    </row>
    <row r="141" ht="15.75">
      <c r="B141" s="42"/>
    </row>
    <row r="142" ht="15.75">
      <c r="B142" s="42"/>
    </row>
    <row r="143" ht="15.75">
      <c r="B143" s="42"/>
    </row>
    <row r="144" ht="15.75">
      <c r="B144" s="42"/>
    </row>
    <row r="145" ht="15.75">
      <c r="B145" s="42"/>
    </row>
    <row r="146" ht="15.75">
      <c r="B146" s="42"/>
    </row>
    <row r="147" ht="15.75">
      <c r="B147" s="42"/>
    </row>
    <row r="148" ht="15.75">
      <c r="B148" s="42"/>
    </row>
    <row r="149" ht="15.75">
      <c r="B149" s="42"/>
    </row>
    <row r="150" ht="15.75">
      <c r="B150" s="42"/>
    </row>
    <row r="151" ht="15.75">
      <c r="B151" s="42"/>
    </row>
    <row r="152" ht="15.75">
      <c r="B152" s="42"/>
    </row>
    <row r="153" ht="15.75">
      <c r="B153" s="42"/>
    </row>
    <row r="154" ht="15.75">
      <c r="B154" s="42"/>
    </row>
    <row r="155" ht="15.75">
      <c r="B155" s="42"/>
    </row>
    <row r="156" ht="15.75">
      <c r="B156" s="42"/>
    </row>
    <row r="157" ht="15.75">
      <c r="B157" s="42"/>
    </row>
    <row r="158" ht="15.75">
      <c r="B158" s="42"/>
    </row>
    <row r="159" ht="15.75">
      <c r="B159" s="42"/>
    </row>
    <row r="160" ht="15.75">
      <c r="B160" s="42"/>
    </row>
    <row r="161" ht="15.75">
      <c r="B161" s="42"/>
    </row>
    <row r="162" ht="15.75">
      <c r="B162" s="42"/>
    </row>
    <row r="163" ht="15.75">
      <c r="B163" s="42"/>
    </row>
    <row r="164" ht="15.75">
      <c r="B164" s="42"/>
    </row>
    <row r="165" ht="15.75">
      <c r="B165" s="42"/>
    </row>
    <row r="166" ht="15.75">
      <c r="B166" s="42"/>
    </row>
    <row r="167" ht="15.75">
      <c r="B167" s="42"/>
    </row>
    <row r="168" ht="15.75">
      <c r="B168" s="42"/>
    </row>
    <row r="169" ht="15.75">
      <c r="B169" s="42"/>
    </row>
    <row r="170" ht="15.75">
      <c r="B170" s="42"/>
    </row>
    <row r="171" ht="15.75">
      <c r="B171" s="42"/>
    </row>
    <row r="172" ht="15.75">
      <c r="B172" s="42"/>
    </row>
    <row r="173" ht="15.75">
      <c r="B173" s="42"/>
    </row>
    <row r="174" ht="15.75">
      <c r="B174" s="42"/>
    </row>
    <row r="175" ht="15.75">
      <c r="B175" s="42"/>
    </row>
    <row r="176" ht="15.75">
      <c r="B176" s="42"/>
    </row>
    <row r="177" ht="15.75">
      <c r="B177" s="42"/>
    </row>
    <row r="178" ht="15.75">
      <c r="B178" s="42"/>
    </row>
    <row r="179" ht="15.75">
      <c r="B179" s="42"/>
    </row>
    <row r="180" ht="15.75">
      <c r="B180" s="42"/>
    </row>
    <row r="181" ht="15.75">
      <c r="B181" s="42"/>
    </row>
    <row r="182" ht="15.75">
      <c r="B182" s="42"/>
    </row>
    <row r="183" ht="15.75">
      <c r="B183" s="42"/>
    </row>
    <row r="184" ht="15.75">
      <c r="B184" s="42"/>
    </row>
    <row r="185" ht="15.75">
      <c r="B185" s="42"/>
    </row>
    <row r="186" ht="15.75">
      <c r="B186" s="42"/>
    </row>
    <row r="187" ht="15.75">
      <c r="B187" s="42"/>
    </row>
    <row r="188" ht="15.75">
      <c r="B188" s="42"/>
    </row>
    <row r="189" ht="15.75">
      <c r="B189" s="42"/>
    </row>
    <row r="190" ht="15.75">
      <c r="B190" s="42"/>
    </row>
    <row r="191" ht="15.75">
      <c r="B191" s="42"/>
    </row>
    <row r="192" ht="15.75">
      <c r="B192" s="42"/>
    </row>
    <row r="193" ht="15.75">
      <c r="B193" s="42"/>
    </row>
    <row r="194" ht="15.75">
      <c r="B194" s="42"/>
    </row>
    <row r="195" ht="15.75">
      <c r="B195" s="42"/>
    </row>
    <row r="196" ht="15.75">
      <c r="B196" s="42"/>
    </row>
    <row r="197" ht="15.75">
      <c r="B197" s="42"/>
    </row>
    <row r="198" ht="15.75">
      <c r="B198" s="42"/>
    </row>
    <row r="199" ht="15.75">
      <c r="B199" s="42"/>
    </row>
    <row r="200" ht="15.75">
      <c r="B200" s="42"/>
    </row>
    <row r="201" ht="15.75">
      <c r="B201" s="42"/>
    </row>
    <row r="202" ht="15.75">
      <c r="B202" s="42"/>
    </row>
    <row r="203" ht="15.75">
      <c r="B203" s="42"/>
    </row>
    <row r="204" ht="15.75">
      <c r="B204" s="42"/>
    </row>
    <row r="205" ht="15.75">
      <c r="B205" s="42"/>
    </row>
    <row r="206" ht="15.75">
      <c r="B206" s="42"/>
    </row>
    <row r="207" ht="15.75">
      <c r="B207" s="42"/>
    </row>
    <row r="208" ht="15.75">
      <c r="B208" s="42"/>
    </row>
    <row r="209" ht="15.75">
      <c r="B209" s="42"/>
    </row>
    <row r="210" ht="15.75">
      <c r="B210" s="42"/>
    </row>
    <row r="211" ht="15.75">
      <c r="B211" s="42"/>
    </row>
    <row r="212" ht="15.75">
      <c r="B212" s="42"/>
    </row>
    <row r="213" ht="15.75">
      <c r="B213" s="42"/>
    </row>
    <row r="214" ht="15.75">
      <c r="B214" s="42"/>
    </row>
    <row r="215" ht="15.75">
      <c r="B215" s="42"/>
    </row>
    <row r="216" ht="15.75">
      <c r="B216" s="42"/>
    </row>
    <row r="217" ht="15.75">
      <c r="B217" s="42"/>
    </row>
    <row r="218" ht="15.75">
      <c r="B218" s="42"/>
    </row>
    <row r="219" ht="15.75">
      <c r="B219" s="42"/>
    </row>
    <row r="220" ht="15.75">
      <c r="B220" s="42"/>
    </row>
    <row r="221" ht="15.75">
      <c r="B221" s="42"/>
    </row>
    <row r="222" ht="15.75">
      <c r="B222" s="42"/>
    </row>
    <row r="223" ht="15.75">
      <c r="B223" s="42"/>
    </row>
    <row r="224" ht="15.75">
      <c r="B224" s="42"/>
    </row>
    <row r="225" ht="15.75">
      <c r="B225" s="42"/>
    </row>
    <row r="226" ht="15.75">
      <c r="B226" s="42"/>
    </row>
    <row r="227" ht="15.75">
      <c r="B227" s="42"/>
    </row>
    <row r="228" ht="15.75">
      <c r="B228" s="42"/>
    </row>
    <row r="229" ht="15.75">
      <c r="B229" s="42"/>
    </row>
    <row r="230" ht="15.75">
      <c r="B230" s="42"/>
    </row>
    <row r="231" ht="15.75">
      <c r="B231" s="42"/>
    </row>
    <row r="232" ht="15.75">
      <c r="B232" s="42"/>
    </row>
    <row r="233" ht="15.75">
      <c r="B233" s="42"/>
    </row>
    <row r="234" ht="15.75">
      <c r="B234" s="42"/>
    </row>
    <row r="235" ht="15.75">
      <c r="B235" s="42"/>
    </row>
    <row r="236" ht="15.75">
      <c r="B236" s="42"/>
    </row>
    <row r="237" ht="15.75">
      <c r="B237" s="42"/>
    </row>
    <row r="238" ht="15.75">
      <c r="B238" s="42"/>
    </row>
    <row r="239" ht="15.75">
      <c r="B239" s="42"/>
    </row>
    <row r="240" ht="15.75">
      <c r="B240" s="42"/>
    </row>
    <row r="241" ht="15.75">
      <c r="B241" s="42"/>
    </row>
    <row r="242" ht="15.75">
      <c r="B242" s="42"/>
    </row>
    <row r="243" ht="15.75">
      <c r="B243" s="42"/>
    </row>
    <row r="244" ht="15.75">
      <c r="B244" s="42"/>
    </row>
    <row r="245" ht="15.75">
      <c r="B245" s="42"/>
    </row>
    <row r="246" ht="15.75">
      <c r="B246" s="42"/>
    </row>
    <row r="247" ht="15.75">
      <c r="B247" s="42"/>
    </row>
    <row r="248" ht="15.75">
      <c r="B248" s="42"/>
    </row>
    <row r="249" ht="15.75">
      <c r="B249" s="42"/>
    </row>
    <row r="250" ht="15.75">
      <c r="B250" s="42"/>
    </row>
    <row r="251" ht="15.75">
      <c r="B251" s="42"/>
    </row>
    <row r="252" ht="15.75">
      <c r="B252" s="42"/>
    </row>
    <row r="253" ht="15.75">
      <c r="B253" s="42"/>
    </row>
    <row r="254" ht="15.75">
      <c r="B254" s="42"/>
    </row>
    <row r="255" ht="15.75">
      <c r="B255" s="42"/>
    </row>
    <row r="256" ht="15.75">
      <c r="B256" s="42"/>
    </row>
    <row r="257" ht="15.75">
      <c r="B257" s="42"/>
    </row>
    <row r="258" ht="15.75">
      <c r="B258" s="42"/>
    </row>
    <row r="259" ht="15.75">
      <c r="B259" s="42"/>
    </row>
    <row r="260" ht="15.75">
      <c r="B260" s="42"/>
    </row>
    <row r="261" ht="15.75">
      <c r="B261" s="42"/>
    </row>
    <row r="262" ht="15.75">
      <c r="B262" s="42"/>
    </row>
  </sheetData>
  <sheetProtection/>
  <printOptions horizontalCentered="1"/>
  <pageMargins left="0.5" right="0.5" top="0.5" bottom="0.5" header="0.5" footer="0.5"/>
  <pageSetup fitToHeight="1" fitToWidth="1" horizontalDpi="300" verticalDpi="300" orientation="portrait" scale="68" r:id="rId1"/>
  <headerFooter alignWithMargins="0">
    <oddFooter>&amp;C&amp;[Page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6"/>
  <sheetViews>
    <sheetView zoomScale="60" zoomScaleNormal="60" zoomScalePageLayoutView="0" workbookViewId="0" topLeftCell="A1">
      <selection activeCell="A1" sqref="A1"/>
    </sheetView>
  </sheetViews>
  <sheetFormatPr defaultColWidth="9.00390625" defaultRowHeight="15.75"/>
  <cols>
    <col min="1" max="1" width="5.375" style="0" customWidth="1"/>
    <col min="2" max="2" width="8.625" style="0" customWidth="1"/>
    <col min="3" max="3" width="59.375" style="0" customWidth="1"/>
    <col min="4" max="8" width="18.875" style="0" customWidth="1"/>
  </cols>
  <sheetData>
    <row r="1" spans="1:8" ht="16.5" thickBot="1">
      <c r="A1" s="636" t="str">
        <f>'Table Contents'!$A$1</f>
        <v>Annual Report of:                                                                                                                 Year Ended December 31, 2023</v>
      </c>
      <c r="B1" s="1"/>
      <c r="C1" s="1"/>
      <c r="D1" s="1"/>
      <c r="E1" s="134"/>
      <c r="F1" s="52"/>
      <c r="G1" s="52"/>
      <c r="H1" s="52"/>
    </row>
    <row r="2" spans="1:8" ht="15.75">
      <c r="A2" s="852" t="s">
        <v>256</v>
      </c>
      <c r="B2" s="852"/>
      <c r="C2" s="852"/>
      <c r="D2" s="852"/>
      <c r="E2" s="852"/>
      <c r="F2" s="852"/>
      <c r="G2" s="852"/>
      <c r="H2" s="852"/>
    </row>
    <row r="3" spans="1:8" ht="15.75">
      <c r="A3" s="853"/>
      <c r="B3" s="819"/>
      <c r="C3" s="854"/>
      <c r="D3" s="855"/>
      <c r="E3" s="856"/>
      <c r="F3" s="815"/>
      <c r="G3" s="815"/>
      <c r="H3" s="820"/>
    </row>
    <row r="4" spans="1:8" ht="15.75">
      <c r="A4" s="857" t="s">
        <v>257</v>
      </c>
      <c r="B4" s="819"/>
      <c r="C4" s="854"/>
      <c r="D4" s="855"/>
      <c r="E4" s="856"/>
      <c r="F4" s="815"/>
      <c r="G4" s="815"/>
      <c r="H4" s="820"/>
    </row>
    <row r="5" spans="1:8" ht="15.75">
      <c r="A5" s="858" t="s">
        <v>253</v>
      </c>
      <c r="B5" s="819"/>
      <c r="C5" s="815"/>
      <c r="D5" s="815"/>
      <c r="E5" s="815"/>
      <c r="F5" s="815"/>
      <c r="G5" s="815"/>
      <c r="H5" s="820"/>
    </row>
    <row r="6" spans="1:8" ht="15.75">
      <c r="A6" s="859" t="s">
        <v>1409</v>
      </c>
      <c r="B6" s="819"/>
      <c r="C6" s="815"/>
      <c r="D6" s="815"/>
      <c r="E6" s="815"/>
      <c r="F6" s="815"/>
      <c r="G6" s="815"/>
      <c r="H6" s="820"/>
    </row>
    <row r="7" spans="1:8" ht="15.75">
      <c r="A7" s="858" t="s">
        <v>1410</v>
      </c>
      <c r="B7" s="819"/>
      <c r="C7" s="815"/>
      <c r="D7" s="815"/>
      <c r="E7" s="815"/>
      <c r="F7" s="815"/>
      <c r="G7" s="815"/>
      <c r="H7" s="820"/>
    </row>
    <row r="8" spans="1:8" ht="15.75">
      <c r="A8" s="860"/>
      <c r="B8" s="821"/>
      <c r="C8" s="861"/>
      <c r="D8" s="861"/>
      <c r="E8" s="861"/>
      <c r="F8" s="861"/>
      <c r="G8" s="861"/>
      <c r="H8" s="862"/>
    </row>
    <row r="9" spans="1:8" ht="15.75">
      <c r="A9" s="863"/>
      <c r="B9" s="825"/>
      <c r="C9" s="864"/>
      <c r="D9" s="826" t="s">
        <v>1201</v>
      </c>
      <c r="E9" s="826"/>
      <c r="F9" s="865"/>
      <c r="G9" s="865"/>
      <c r="H9" s="828" t="s">
        <v>1201</v>
      </c>
    </row>
    <row r="10" spans="1:8" ht="15.75">
      <c r="A10" s="866"/>
      <c r="B10" s="829"/>
      <c r="C10" s="856"/>
      <c r="D10" s="826" t="s">
        <v>1411</v>
      </c>
      <c r="E10" s="826"/>
      <c r="F10" s="826"/>
      <c r="G10" s="827" t="s">
        <v>1412</v>
      </c>
      <c r="H10" s="867" t="s">
        <v>1203</v>
      </c>
    </row>
    <row r="11" spans="1:8" ht="15.75">
      <c r="A11" s="868" t="s">
        <v>1564</v>
      </c>
      <c r="B11" s="22" t="s">
        <v>1205</v>
      </c>
      <c r="C11" s="120"/>
      <c r="D11" s="826" t="s">
        <v>1207</v>
      </c>
      <c r="E11" s="826" t="s">
        <v>1413</v>
      </c>
      <c r="F11" s="826" t="s">
        <v>1414</v>
      </c>
      <c r="G11" s="869" t="s">
        <v>1415</v>
      </c>
      <c r="H11" s="828" t="s">
        <v>1207</v>
      </c>
    </row>
    <row r="12" spans="1:8" ht="15.75">
      <c r="A12" s="870" t="s">
        <v>1575</v>
      </c>
      <c r="B12" s="27" t="s">
        <v>287</v>
      </c>
      <c r="C12" s="121"/>
      <c r="D12" s="830" t="s">
        <v>288</v>
      </c>
      <c r="E12" s="831" t="s">
        <v>1576</v>
      </c>
      <c r="F12" s="830" t="s">
        <v>1577</v>
      </c>
      <c r="G12" s="831" t="s">
        <v>1578</v>
      </c>
      <c r="H12" s="832" t="s">
        <v>1579</v>
      </c>
    </row>
    <row r="13" spans="1:8" ht="15.75">
      <c r="A13" s="871">
        <v>1</v>
      </c>
      <c r="B13" s="872"/>
      <c r="C13" s="873" t="s">
        <v>1416</v>
      </c>
      <c r="D13" s="874" t="s">
        <v>1417</v>
      </c>
      <c r="E13" s="874" t="s">
        <v>1417</v>
      </c>
      <c r="F13" s="874" t="s">
        <v>1417</v>
      </c>
      <c r="G13" s="874" t="s">
        <v>1417</v>
      </c>
      <c r="H13" s="874" t="s">
        <v>1417</v>
      </c>
    </row>
    <row r="14" spans="1:8" ht="15.75">
      <c r="A14" s="871">
        <f aca="true" t="shared" si="0" ref="A14:A75">A13+1</f>
        <v>2</v>
      </c>
      <c r="B14" s="875">
        <v>301</v>
      </c>
      <c r="C14" s="861" t="s">
        <v>1418</v>
      </c>
      <c r="D14" s="876"/>
      <c r="E14" s="877"/>
      <c r="F14" s="876"/>
      <c r="G14" s="877"/>
      <c r="H14" s="878">
        <f>+D14+E14-F14+G14</f>
        <v>0</v>
      </c>
    </row>
    <row r="15" spans="1:8" ht="15.75">
      <c r="A15" s="871">
        <f t="shared" si="0"/>
        <v>3</v>
      </c>
      <c r="B15" s="875">
        <v>302.1</v>
      </c>
      <c r="C15" s="861" t="s">
        <v>1419</v>
      </c>
      <c r="D15" s="876"/>
      <c r="E15" s="877"/>
      <c r="F15" s="876"/>
      <c r="G15" s="877"/>
      <c r="H15" s="878">
        <f>D15+E15-F15+G15</f>
        <v>0</v>
      </c>
    </row>
    <row r="16" spans="1:8" ht="15.75">
      <c r="A16" s="879">
        <f t="shared" si="0"/>
        <v>4</v>
      </c>
      <c r="B16" s="880">
        <v>303</v>
      </c>
      <c r="C16" s="881" t="s">
        <v>1420</v>
      </c>
      <c r="D16" s="882"/>
      <c r="E16" s="883"/>
      <c r="F16" s="882"/>
      <c r="G16" s="883"/>
      <c r="H16" s="884">
        <f>D16+E16-F16+G16</f>
        <v>0</v>
      </c>
    </row>
    <row r="17" spans="1:8" ht="15.75">
      <c r="A17" s="871">
        <f t="shared" si="0"/>
        <v>5</v>
      </c>
      <c r="B17" s="875"/>
      <c r="C17" s="861" t="s">
        <v>1421</v>
      </c>
      <c r="D17" s="885">
        <f>SUM(D14:D16)</f>
        <v>0</v>
      </c>
      <c r="E17" s="885">
        <f>SUM(E14:E16)</f>
        <v>0</v>
      </c>
      <c r="F17" s="885">
        <f>SUM(F14:F16)</f>
        <v>0</v>
      </c>
      <c r="G17" s="885">
        <f>SUM(G14:G16)</f>
        <v>0</v>
      </c>
      <c r="H17" s="885">
        <f>SUM(H14:H16)</f>
        <v>0</v>
      </c>
    </row>
    <row r="18" spans="1:8" ht="15.75">
      <c r="A18" s="871">
        <f t="shared" si="0"/>
        <v>6</v>
      </c>
      <c r="B18" s="886"/>
      <c r="C18" s="873" t="s">
        <v>1422</v>
      </c>
      <c r="D18" s="874" t="s">
        <v>1417</v>
      </c>
      <c r="E18" s="874" t="s">
        <v>1417</v>
      </c>
      <c r="F18" s="874" t="s">
        <v>1417</v>
      </c>
      <c r="G18" s="874" t="s">
        <v>1417</v>
      </c>
      <c r="H18" s="874" t="s">
        <v>1417</v>
      </c>
    </row>
    <row r="19" spans="1:8" ht="15.75">
      <c r="A19" s="871">
        <f t="shared" si="0"/>
        <v>7</v>
      </c>
      <c r="B19" s="887">
        <v>304</v>
      </c>
      <c r="C19" s="861" t="s">
        <v>1423</v>
      </c>
      <c r="D19" s="876"/>
      <c r="E19" s="877"/>
      <c r="F19" s="876"/>
      <c r="G19" s="877"/>
      <c r="H19" s="878">
        <f aca="true" t="shared" si="1" ref="H19:H36">D19+E19-F19+G19</f>
        <v>0</v>
      </c>
    </row>
    <row r="20" spans="1:8" ht="15.75">
      <c r="A20" s="871">
        <f t="shared" si="0"/>
        <v>8</v>
      </c>
      <c r="B20" s="887">
        <f>B19+1</f>
        <v>305</v>
      </c>
      <c r="C20" s="861" t="s">
        <v>1424</v>
      </c>
      <c r="D20" s="876"/>
      <c r="E20" s="877"/>
      <c r="F20" s="876"/>
      <c r="G20" s="877"/>
      <c r="H20" s="878">
        <f t="shared" si="1"/>
        <v>0</v>
      </c>
    </row>
    <row r="21" spans="1:8" ht="15.75">
      <c r="A21" s="871">
        <f t="shared" si="0"/>
        <v>9</v>
      </c>
      <c r="B21" s="887">
        <f aca="true" t="shared" si="2" ref="B21:B35">B20+1</f>
        <v>306</v>
      </c>
      <c r="C21" s="861" t="s">
        <v>1425</v>
      </c>
      <c r="D21" s="876"/>
      <c r="E21" s="877"/>
      <c r="F21" s="876"/>
      <c r="G21" s="877"/>
      <c r="H21" s="878">
        <f t="shared" si="1"/>
        <v>0</v>
      </c>
    </row>
    <row r="22" spans="1:8" ht="15.75">
      <c r="A22" s="871">
        <f t="shared" si="0"/>
        <v>10</v>
      </c>
      <c r="B22" s="887">
        <f t="shared" si="2"/>
        <v>307</v>
      </c>
      <c r="C22" s="861" t="s">
        <v>1426</v>
      </c>
      <c r="D22" s="876"/>
      <c r="E22" s="877"/>
      <c r="F22" s="876"/>
      <c r="G22" s="877"/>
      <c r="H22" s="878">
        <f t="shared" si="1"/>
        <v>0</v>
      </c>
    </row>
    <row r="23" spans="1:8" ht="15.75">
      <c r="A23" s="871">
        <f t="shared" si="0"/>
        <v>11</v>
      </c>
      <c r="B23" s="887">
        <f t="shared" si="2"/>
        <v>308</v>
      </c>
      <c r="C23" s="861" t="s">
        <v>1427</v>
      </c>
      <c r="D23" s="876"/>
      <c r="E23" s="877"/>
      <c r="F23" s="876"/>
      <c r="G23" s="877"/>
      <c r="H23" s="878">
        <f t="shared" si="1"/>
        <v>0</v>
      </c>
    </row>
    <row r="24" spans="1:8" ht="15.75">
      <c r="A24" s="871">
        <f t="shared" si="0"/>
        <v>12</v>
      </c>
      <c r="B24" s="887">
        <f t="shared" si="2"/>
        <v>309</v>
      </c>
      <c r="C24" s="861" t="s">
        <v>1428</v>
      </c>
      <c r="D24" s="876"/>
      <c r="E24" s="877"/>
      <c r="F24" s="876"/>
      <c r="G24" s="877"/>
      <c r="H24" s="878">
        <f t="shared" si="1"/>
        <v>0</v>
      </c>
    </row>
    <row r="25" spans="1:8" ht="15.75">
      <c r="A25" s="871">
        <f t="shared" si="0"/>
        <v>13</v>
      </c>
      <c r="B25" s="887">
        <f t="shared" si="2"/>
        <v>310</v>
      </c>
      <c r="C25" s="861" t="s">
        <v>1429</v>
      </c>
      <c r="D25" s="876"/>
      <c r="E25" s="877"/>
      <c r="F25" s="876"/>
      <c r="G25" s="877"/>
      <c r="H25" s="878">
        <f t="shared" si="1"/>
        <v>0</v>
      </c>
    </row>
    <row r="26" spans="1:8" ht="15.75">
      <c r="A26" s="871">
        <f t="shared" si="0"/>
        <v>14</v>
      </c>
      <c r="B26" s="887">
        <f t="shared" si="2"/>
        <v>311</v>
      </c>
      <c r="C26" s="861" t="s">
        <v>1430</v>
      </c>
      <c r="D26" s="876"/>
      <c r="E26" s="877"/>
      <c r="F26" s="876"/>
      <c r="G26" s="877"/>
      <c r="H26" s="878">
        <f t="shared" si="1"/>
        <v>0</v>
      </c>
    </row>
    <row r="27" spans="1:8" ht="15.75">
      <c r="A27" s="871">
        <f t="shared" si="0"/>
        <v>15</v>
      </c>
      <c r="B27" s="887">
        <f t="shared" si="2"/>
        <v>312</v>
      </c>
      <c r="C27" s="861" t="s">
        <v>1431</v>
      </c>
      <c r="D27" s="876"/>
      <c r="E27" s="877"/>
      <c r="F27" s="876"/>
      <c r="G27" s="877"/>
      <c r="H27" s="878">
        <f t="shared" si="1"/>
        <v>0</v>
      </c>
    </row>
    <row r="28" spans="1:8" ht="15.75">
      <c r="A28" s="871">
        <f t="shared" si="0"/>
        <v>16</v>
      </c>
      <c r="B28" s="887">
        <f t="shared" si="2"/>
        <v>313</v>
      </c>
      <c r="C28" s="861" t="s">
        <v>1432</v>
      </c>
      <c r="D28" s="876"/>
      <c r="E28" s="877"/>
      <c r="F28" s="876"/>
      <c r="G28" s="877"/>
      <c r="H28" s="878">
        <f t="shared" si="1"/>
        <v>0</v>
      </c>
    </row>
    <row r="29" spans="1:8" ht="15.75">
      <c r="A29" s="871">
        <f t="shared" si="0"/>
        <v>17</v>
      </c>
      <c r="B29" s="887">
        <f t="shared" si="2"/>
        <v>314</v>
      </c>
      <c r="C29" s="861" t="s">
        <v>1433</v>
      </c>
      <c r="D29" s="888"/>
      <c r="E29" s="877"/>
      <c r="F29" s="888"/>
      <c r="G29" s="877"/>
      <c r="H29" s="878">
        <f t="shared" si="1"/>
        <v>0</v>
      </c>
    </row>
    <row r="30" spans="1:8" ht="15.75">
      <c r="A30" s="871">
        <f t="shared" si="0"/>
        <v>18</v>
      </c>
      <c r="B30" s="887">
        <f t="shared" si="2"/>
        <v>315</v>
      </c>
      <c r="C30" s="861" t="s">
        <v>1434</v>
      </c>
      <c r="D30" s="885"/>
      <c r="E30" s="877"/>
      <c r="F30" s="885"/>
      <c r="G30" s="877"/>
      <c r="H30" s="878">
        <f t="shared" si="1"/>
        <v>0</v>
      </c>
    </row>
    <row r="31" spans="1:8" ht="15.75">
      <c r="A31" s="871">
        <f t="shared" si="0"/>
        <v>19</v>
      </c>
      <c r="B31" s="887">
        <f t="shared" si="2"/>
        <v>316</v>
      </c>
      <c r="C31" s="861" t="s">
        <v>1435</v>
      </c>
      <c r="D31" s="885"/>
      <c r="E31" s="877"/>
      <c r="F31" s="885"/>
      <c r="G31" s="877"/>
      <c r="H31" s="878">
        <f t="shared" si="1"/>
        <v>0</v>
      </c>
    </row>
    <row r="32" spans="1:8" ht="15.75">
      <c r="A32" s="871">
        <f t="shared" si="0"/>
        <v>20</v>
      </c>
      <c r="B32" s="887">
        <f t="shared" si="2"/>
        <v>317</v>
      </c>
      <c r="C32" s="861" t="s">
        <v>1436</v>
      </c>
      <c r="D32" s="885"/>
      <c r="E32" s="877"/>
      <c r="F32" s="885"/>
      <c r="G32" s="877"/>
      <c r="H32" s="878">
        <f t="shared" si="1"/>
        <v>0</v>
      </c>
    </row>
    <row r="33" spans="1:8" ht="15.75">
      <c r="A33" s="871">
        <f t="shared" si="0"/>
        <v>21</v>
      </c>
      <c r="B33" s="887">
        <f t="shared" si="2"/>
        <v>318</v>
      </c>
      <c r="C33" s="861" t="s">
        <v>1437</v>
      </c>
      <c r="D33" s="885"/>
      <c r="E33" s="877"/>
      <c r="F33" s="885"/>
      <c r="G33" s="877"/>
      <c r="H33" s="878">
        <f t="shared" si="1"/>
        <v>0</v>
      </c>
    </row>
    <row r="34" spans="1:8" ht="15.75">
      <c r="A34" s="871">
        <f t="shared" si="0"/>
        <v>22</v>
      </c>
      <c r="B34" s="887">
        <f t="shared" si="2"/>
        <v>319</v>
      </c>
      <c r="C34" s="861" t="s">
        <v>1438</v>
      </c>
      <c r="D34" s="885"/>
      <c r="E34" s="877"/>
      <c r="F34" s="885"/>
      <c r="G34" s="877"/>
      <c r="H34" s="878">
        <f t="shared" si="1"/>
        <v>0</v>
      </c>
    </row>
    <row r="35" spans="1:8" ht="15.75">
      <c r="A35" s="871">
        <f t="shared" si="0"/>
        <v>23</v>
      </c>
      <c r="B35" s="887">
        <f t="shared" si="2"/>
        <v>320</v>
      </c>
      <c r="C35" s="861" t="s">
        <v>1439</v>
      </c>
      <c r="D35" s="885"/>
      <c r="E35" s="877"/>
      <c r="F35" s="885"/>
      <c r="G35" s="877"/>
      <c r="H35" s="878">
        <f t="shared" si="1"/>
        <v>0</v>
      </c>
    </row>
    <row r="36" spans="1:8" ht="15.75">
      <c r="A36" s="871">
        <f>A34+1</f>
        <v>23</v>
      </c>
      <c r="B36" s="887"/>
      <c r="C36" s="861" t="s">
        <v>1440</v>
      </c>
      <c r="D36" s="885">
        <f>SUM(D19:D35)</f>
        <v>0</v>
      </c>
      <c r="E36" s="885">
        <f>SUM(E19:E35)</f>
        <v>0</v>
      </c>
      <c r="F36" s="885">
        <f>SUM(F19:F35)</f>
        <v>0</v>
      </c>
      <c r="G36" s="885">
        <f>SUM(G19:G35)</f>
        <v>0</v>
      </c>
      <c r="H36" s="878">
        <f t="shared" si="1"/>
        <v>0</v>
      </c>
    </row>
    <row r="37" spans="1:8" ht="15.75">
      <c r="A37" s="871">
        <f t="shared" si="0"/>
        <v>24</v>
      </c>
      <c r="B37" s="886"/>
      <c r="C37" s="873" t="s">
        <v>1441</v>
      </c>
      <c r="D37" s="874" t="s">
        <v>1417</v>
      </c>
      <c r="E37" s="874" t="s">
        <v>1417</v>
      </c>
      <c r="F37" s="874" t="s">
        <v>1417</v>
      </c>
      <c r="G37" s="874" t="s">
        <v>1417</v>
      </c>
      <c r="H37" s="874" t="s">
        <v>1417</v>
      </c>
    </row>
    <row r="38" spans="1:8" ht="15.75">
      <c r="A38" s="871">
        <f t="shared" si="0"/>
        <v>25</v>
      </c>
      <c r="B38" s="889">
        <v>325.1</v>
      </c>
      <c r="C38" s="861" t="s">
        <v>1442</v>
      </c>
      <c r="D38" s="876"/>
      <c r="E38" s="877"/>
      <c r="F38" s="876"/>
      <c r="G38" s="877"/>
      <c r="H38" s="878">
        <f aca="true" t="shared" si="3" ref="H38:H47">D38+E38-F38+G38</f>
        <v>0</v>
      </c>
    </row>
    <row r="39" spans="1:8" ht="15.75">
      <c r="A39" s="871">
        <f t="shared" si="0"/>
        <v>26</v>
      </c>
      <c r="B39" s="889">
        <f>B38+0.1</f>
        <v>325.20000000000005</v>
      </c>
      <c r="C39" s="861" t="s">
        <v>1443</v>
      </c>
      <c r="D39" s="876"/>
      <c r="E39" s="877"/>
      <c r="F39" s="876"/>
      <c r="G39" s="877"/>
      <c r="H39" s="878">
        <f t="shared" si="3"/>
        <v>0</v>
      </c>
    </row>
    <row r="40" spans="1:8" ht="15.75">
      <c r="A40" s="871">
        <f t="shared" si="0"/>
        <v>27</v>
      </c>
      <c r="B40" s="889">
        <f>B39+0.1</f>
        <v>325.30000000000007</v>
      </c>
      <c r="C40" s="861" t="s">
        <v>1444</v>
      </c>
      <c r="D40" s="876"/>
      <c r="E40" s="877"/>
      <c r="F40" s="876"/>
      <c r="G40" s="877"/>
      <c r="H40" s="878">
        <f t="shared" si="3"/>
        <v>0</v>
      </c>
    </row>
    <row r="41" spans="1:8" ht="15.75">
      <c r="A41" s="871">
        <f t="shared" si="0"/>
        <v>28</v>
      </c>
      <c r="B41" s="889">
        <f>B40+0.1</f>
        <v>325.4000000000001</v>
      </c>
      <c r="C41" s="861" t="s">
        <v>1527</v>
      </c>
      <c r="D41" s="876"/>
      <c r="E41" s="877"/>
      <c r="F41" s="876"/>
      <c r="G41" s="877"/>
      <c r="H41" s="878">
        <f t="shared" si="3"/>
        <v>0</v>
      </c>
    </row>
    <row r="42" spans="1:8" ht="15.75">
      <c r="A42" s="871">
        <f t="shared" si="0"/>
        <v>29</v>
      </c>
      <c r="B42" s="889">
        <f>B41+0.1</f>
        <v>325.5000000000001</v>
      </c>
      <c r="C42" s="861" t="s">
        <v>1528</v>
      </c>
      <c r="D42" s="876"/>
      <c r="E42" s="877"/>
      <c r="F42" s="876"/>
      <c r="G42" s="877"/>
      <c r="H42" s="878">
        <f t="shared" si="3"/>
        <v>0</v>
      </c>
    </row>
    <row r="43" spans="1:8" ht="15.75">
      <c r="A43" s="871">
        <f t="shared" si="0"/>
        <v>30</v>
      </c>
      <c r="B43" s="887">
        <v>326</v>
      </c>
      <c r="C43" s="861" t="s">
        <v>1420</v>
      </c>
      <c r="D43" s="876"/>
      <c r="E43" s="877"/>
      <c r="F43" s="876"/>
      <c r="G43" s="877"/>
      <c r="H43" s="878">
        <f t="shared" si="3"/>
        <v>0</v>
      </c>
    </row>
    <row r="44" spans="1:8" ht="15.75">
      <c r="A44" s="871">
        <f t="shared" si="0"/>
        <v>31</v>
      </c>
      <c r="B44" s="887">
        <f>B43+1</f>
        <v>327</v>
      </c>
      <c r="C44" s="861" t="s">
        <v>1529</v>
      </c>
      <c r="D44" s="876"/>
      <c r="E44" s="877"/>
      <c r="F44" s="876"/>
      <c r="G44" s="877"/>
      <c r="H44" s="878">
        <f t="shared" si="3"/>
        <v>0</v>
      </c>
    </row>
    <row r="45" spans="1:8" ht="15.75">
      <c r="A45" s="871">
        <f t="shared" si="0"/>
        <v>32</v>
      </c>
      <c r="B45" s="887">
        <f aca="true" t="shared" si="4" ref="B45:B55">B44+1</f>
        <v>328</v>
      </c>
      <c r="C45" s="861" t="s">
        <v>1530</v>
      </c>
      <c r="D45" s="876"/>
      <c r="E45" s="877"/>
      <c r="F45" s="876"/>
      <c r="G45" s="877"/>
      <c r="H45" s="878">
        <f t="shared" si="3"/>
        <v>0</v>
      </c>
    </row>
    <row r="46" spans="1:8" ht="15.75">
      <c r="A46" s="871">
        <f t="shared" si="0"/>
        <v>33</v>
      </c>
      <c r="B46" s="887">
        <f t="shared" si="4"/>
        <v>329</v>
      </c>
      <c r="C46" s="861" t="s">
        <v>1531</v>
      </c>
      <c r="D46" s="876"/>
      <c r="E46" s="876"/>
      <c r="F46" s="876"/>
      <c r="G46" s="876"/>
      <c r="H46" s="878">
        <f t="shared" si="3"/>
        <v>0</v>
      </c>
    </row>
    <row r="47" spans="1:8" ht="15.75">
      <c r="A47" s="871">
        <f t="shared" si="0"/>
        <v>34</v>
      </c>
      <c r="B47" s="887">
        <f t="shared" si="4"/>
        <v>330</v>
      </c>
      <c r="C47" s="861" t="s">
        <v>1532</v>
      </c>
      <c r="D47" s="890"/>
      <c r="E47" s="890"/>
      <c r="F47" s="890"/>
      <c r="G47" s="890"/>
      <c r="H47" s="878">
        <f t="shared" si="3"/>
        <v>0</v>
      </c>
    </row>
    <row r="48" spans="1:8" ht="15.75">
      <c r="A48" s="871">
        <f t="shared" si="0"/>
        <v>35</v>
      </c>
      <c r="B48" s="887">
        <f t="shared" si="4"/>
        <v>331</v>
      </c>
      <c r="C48" s="861" t="s">
        <v>1533</v>
      </c>
      <c r="D48" s="876"/>
      <c r="E48" s="877"/>
      <c r="F48" s="876"/>
      <c r="G48" s="877"/>
      <c r="H48" s="878">
        <f aca="true" t="shared" si="5" ref="H48:H61">D48+E48-F48+G48</f>
        <v>0</v>
      </c>
    </row>
    <row r="49" spans="1:8" ht="15.75">
      <c r="A49" s="871">
        <f t="shared" si="0"/>
        <v>36</v>
      </c>
      <c r="B49" s="887">
        <f t="shared" si="4"/>
        <v>332</v>
      </c>
      <c r="C49" s="861" t="s">
        <v>1534</v>
      </c>
      <c r="D49" s="876"/>
      <c r="E49" s="877"/>
      <c r="F49" s="876"/>
      <c r="G49" s="877"/>
      <c r="H49" s="878">
        <f>D49+E49-F49+G49</f>
        <v>0</v>
      </c>
    </row>
    <row r="50" spans="1:8" ht="15.75">
      <c r="A50" s="871">
        <f t="shared" si="0"/>
        <v>37</v>
      </c>
      <c r="B50" s="887">
        <f t="shared" si="4"/>
        <v>333</v>
      </c>
      <c r="C50" s="861" t="s">
        <v>1535</v>
      </c>
      <c r="D50" s="876"/>
      <c r="E50" s="877"/>
      <c r="F50" s="876"/>
      <c r="G50" s="877"/>
      <c r="H50" s="878">
        <f>D50+E50-F50+G50</f>
        <v>0</v>
      </c>
    </row>
    <row r="51" spans="1:8" ht="15.75">
      <c r="A51" s="871">
        <f t="shared" si="0"/>
        <v>38</v>
      </c>
      <c r="B51" s="887">
        <f t="shared" si="4"/>
        <v>334</v>
      </c>
      <c r="C51" s="861" t="s">
        <v>1536</v>
      </c>
      <c r="D51" s="876"/>
      <c r="E51" s="877"/>
      <c r="F51" s="876"/>
      <c r="G51" s="877"/>
      <c r="H51" s="878">
        <f t="shared" si="5"/>
        <v>0</v>
      </c>
    </row>
    <row r="52" spans="1:8" ht="15.75">
      <c r="A52" s="871">
        <f t="shared" si="0"/>
        <v>39</v>
      </c>
      <c r="B52" s="887">
        <f t="shared" si="4"/>
        <v>335</v>
      </c>
      <c r="C52" s="861" t="s">
        <v>1537</v>
      </c>
      <c r="D52" s="876"/>
      <c r="E52" s="877"/>
      <c r="F52" s="876"/>
      <c r="G52" s="877"/>
      <c r="H52" s="878">
        <f t="shared" si="5"/>
        <v>0</v>
      </c>
    </row>
    <row r="53" spans="1:8" ht="15.75">
      <c r="A53" s="871">
        <f t="shared" si="0"/>
        <v>40</v>
      </c>
      <c r="B53" s="887">
        <f t="shared" si="4"/>
        <v>336</v>
      </c>
      <c r="C53" s="861" t="s">
        <v>1436</v>
      </c>
      <c r="D53" s="876"/>
      <c r="E53" s="877"/>
      <c r="F53" s="876"/>
      <c r="G53" s="877"/>
      <c r="H53" s="878">
        <f t="shared" si="5"/>
        <v>0</v>
      </c>
    </row>
    <row r="54" spans="1:8" ht="15.75">
      <c r="A54" s="871">
        <f t="shared" si="0"/>
        <v>41</v>
      </c>
      <c r="B54" s="887">
        <f t="shared" si="4"/>
        <v>337</v>
      </c>
      <c r="C54" s="861" t="s">
        <v>1439</v>
      </c>
      <c r="D54" s="876"/>
      <c r="E54" s="877"/>
      <c r="F54" s="876"/>
      <c r="G54" s="877"/>
      <c r="H54" s="878">
        <f t="shared" si="5"/>
        <v>0</v>
      </c>
    </row>
    <row r="55" spans="1:8" ht="15.75">
      <c r="A55" s="871">
        <f t="shared" si="0"/>
        <v>42</v>
      </c>
      <c r="B55" s="887">
        <f t="shared" si="4"/>
        <v>338</v>
      </c>
      <c r="C55" s="861" t="s">
        <v>1538</v>
      </c>
      <c r="D55" s="876"/>
      <c r="E55" s="877"/>
      <c r="F55" s="876"/>
      <c r="G55" s="877"/>
      <c r="H55" s="878">
        <f t="shared" si="5"/>
        <v>0</v>
      </c>
    </row>
    <row r="56" spans="1:8" ht="15.75">
      <c r="A56" s="871">
        <v>43</v>
      </c>
      <c r="B56" s="887"/>
      <c r="C56" s="861" t="s">
        <v>1539</v>
      </c>
      <c r="D56" s="885">
        <f>SUM(D38:D55)</f>
        <v>0</v>
      </c>
      <c r="E56" s="885">
        <f>SUM(E38:E55)</f>
        <v>0</v>
      </c>
      <c r="F56" s="885">
        <f>SUM(F38:F55)</f>
        <v>0</v>
      </c>
      <c r="G56" s="885">
        <f>SUM(G38:G55)</f>
        <v>0</v>
      </c>
      <c r="H56" s="885">
        <f>SUM(H38:H55)</f>
        <v>0</v>
      </c>
    </row>
    <row r="57" spans="1:8" ht="15.75">
      <c r="A57" s="871">
        <v>44</v>
      </c>
      <c r="B57" s="875"/>
      <c r="C57" s="873" t="s">
        <v>1540</v>
      </c>
      <c r="D57" s="874" t="s">
        <v>1417</v>
      </c>
      <c r="E57" s="874" t="s">
        <v>1417</v>
      </c>
      <c r="F57" s="874" t="s">
        <v>1417</v>
      </c>
      <c r="G57" s="874" t="s">
        <v>1417</v>
      </c>
      <c r="H57" s="874" t="s">
        <v>1417</v>
      </c>
    </row>
    <row r="58" spans="1:8" ht="15.75">
      <c r="A58" s="871">
        <f t="shared" si="0"/>
        <v>45</v>
      </c>
      <c r="B58" s="875">
        <v>340</v>
      </c>
      <c r="C58" s="861" t="s">
        <v>1423</v>
      </c>
      <c r="D58" s="876"/>
      <c r="E58" s="877"/>
      <c r="F58" s="876"/>
      <c r="G58" s="877"/>
      <c r="H58" s="878">
        <f t="shared" si="5"/>
        <v>0</v>
      </c>
    </row>
    <row r="59" spans="1:8" ht="15.75">
      <c r="A59" s="871">
        <f t="shared" si="0"/>
        <v>46</v>
      </c>
      <c r="B59" s="875">
        <f>B58+1</f>
        <v>341</v>
      </c>
      <c r="C59" s="861" t="s">
        <v>1420</v>
      </c>
      <c r="D59" s="876"/>
      <c r="E59" s="877"/>
      <c r="F59" s="876"/>
      <c r="G59" s="877"/>
      <c r="H59" s="878">
        <f t="shared" si="5"/>
        <v>0</v>
      </c>
    </row>
    <row r="60" spans="1:8" ht="15.75">
      <c r="A60" s="871">
        <f t="shared" si="0"/>
        <v>47</v>
      </c>
      <c r="B60" s="875">
        <f aca="true" t="shared" si="6" ref="B60:B65">B59+1</f>
        <v>342</v>
      </c>
      <c r="C60" s="861" t="s">
        <v>1541</v>
      </c>
      <c r="D60" s="876"/>
      <c r="E60" s="876"/>
      <c r="F60" s="876"/>
      <c r="G60" s="876"/>
      <c r="H60" s="878">
        <f t="shared" si="5"/>
        <v>0</v>
      </c>
    </row>
    <row r="61" spans="1:8" ht="15.75">
      <c r="A61" s="871">
        <f t="shared" si="0"/>
        <v>48</v>
      </c>
      <c r="B61" s="875">
        <f t="shared" si="6"/>
        <v>343</v>
      </c>
      <c r="C61" s="861" t="s">
        <v>1542</v>
      </c>
      <c r="D61" s="890"/>
      <c r="E61" s="890"/>
      <c r="F61" s="890"/>
      <c r="G61" s="890"/>
      <c r="H61" s="878">
        <f t="shared" si="5"/>
        <v>0</v>
      </c>
    </row>
    <row r="62" spans="1:8" ht="15.75">
      <c r="A62" s="871">
        <f t="shared" si="0"/>
        <v>49</v>
      </c>
      <c r="B62" s="875">
        <f t="shared" si="6"/>
        <v>344</v>
      </c>
      <c r="C62" s="861" t="s">
        <v>1543</v>
      </c>
      <c r="D62" s="876"/>
      <c r="E62" s="877"/>
      <c r="F62" s="876"/>
      <c r="G62" s="877"/>
      <c r="H62" s="878">
        <f aca="true" t="shared" si="7" ref="H62:H75">D62+E62-F62+G62</f>
        <v>0</v>
      </c>
    </row>
    <row r="63" spans="1:8" ht="15.75">
      <c r="A63" s="871">
        <f t="shared" si="0"/>
        <v>50</v>
      </c>
      <c r="B63" s="875">
        <f t="shared" si="6"/>
        <v>345</v>
      </c>
      <c r="C63" s="861" t="s">
        <v>1544</v>
      </c>
      <c r="D63" s="876"/>
      <c r="E63" s="877"/>
      <c r="F63" s="876"/>
      <c r="G63" s="877"/>
      <c r="H63" s="878">
        <f t="shared" si="7"/>
        <v>0</v>
      </c>
    </row>
    <row r="64" spans="1:8" ht="15.75">
      <c r="A64" s="871">
        <f t="shared" si="0"/>
        <v>51</v>
      </c>
      <c r="B64" s="875">
        <f t="shared" si="6"/>
        <v>346</v>
      </c>
      <c r="C64" s="891" t="s">
        <v>940</v>
      </c>
      <c r="D64" s="876"/>
      <c r="E64" s="877"/>
      <c r="F64" s="876"/>
      <c r="G64" s="877"/>
      <c r="H64" s="878">
        <f t="shared" si="7"/>
        <v>0</v>
      </c>
    </row>
    <row r="65" spans="1:8" ht="15.75">
      <c r="A65" s="871">
        <f t="shared" si="0"/>
        <v>52</v>
      </c>
      <c r="B65" s="875">
        <f t="shared" si="6"/>
        <v>347</v>
      </c>
      <c r="C65" s="861" t="s">
        <v>1439</v>
      </c>
      <c r="D65" s="876"/>
      <c r="E65" s="877"/>
      <c r="F65" s="876"/>
      <c r="G65" s="877"/>
      <c r="H65" s="878">
        <f t="shared" si="7"/>
        <v>0</v>
      </c>
    </row>
    <row r="66" spans="1:8" ht="15.75">
      <c r="A66" s="871"/>
      <c r="B66" s="875"/>
      <c r="C66" s="861" t="s">
        <v>941</v>
      </c>
      <c r="D66" s="885">
        <f>SUM(D58:D65)</f>
        <v>0</v>
      </c>
      <c r="E66" s="885">
        <f>SUM(E58:E65)</f>
        <v>0</v>
      </c>
      <c r="F66" s="885">
        <f>SUM(F58:F65)</f>
        <v>0</v>
      </c>
      <c r="G66" s="885">
        <f>SUM(G58:G65)</f>
        <v>0</v>
      </c>
      <c r="H66" s="878">
        <f t="shared" si="7"/>
        <v>0</v>
      </c>
    </row>
    <row r="67" spans="1:8" ht="15.75">
      <c r="A67" s="871">
        <f>A65+1</f>
        <v>53</v>
      </c>
      <c r="B67" s="875"/>
      <c r="C67" s="873" t="s">
        <v>942</v>
      </c>
      <c r="D67" s="874" t="s">
        <v>1417</v>
      </c>
      <c r="E67" s="874" t="s">
        <v>1417</v>
      </c>
      <c r="F67" s="874" t="s">
        <v>1417</v>
      </c>
      <c r="G67" s="874" t="s">
        <v>1417</v>
      </c>
      <c r="H67" s="874" t="s">
        <v>1417</v>
      </c>
    </row>
    <row r="68" spans="1:8" ht="15.75">
      <c r="A68" s="871">
        <f t="shared" si="0"/>
        <v>54</v>
      </c>
      <c r="B68" s="892">
        <v>350.1</v>
      </c>
      <c r="C68" s="861" t="s">
        <v>943</v>
      </c>
      <c r="D68" s="876"/>
      <c r="E68" s="877"/>
      <c r="F68" s="876"/>
      <c r="G68" s="877"/>
      <c r="H68" s="878">
        <f t="shared" si="7"/>
        <v>0</v>
      </c>
    </row>
    <row r="69" spans="1:8" ht="15.75">
      <c r="A69" s="871">
        <f t="shared" si="0"/>
        <v>55</v>
      </c>
      <c r="B69" s="892">
        <v>350.2</v>
      </c>
      <c r="C69" s="861" t="s">
        <v>1527</v>
      </c>
      <c r="D69" s="876"/>
      <c r="E69" s="877"/>
      <c r="F69" s="876"/>
      <c r="G69" s="877"/>
      <c r="H69" s="878">
        <f t="shared" si="7"/>
        <v>0</v>
      </c>
    </row>
    <row r="70" spans="1:8" ht="15.75">
      <c r="A70" s="871">
        <f t="shared" si="0"/>
        <v>56</v>
      </c>
      <c r="B70" s="875">
        <v>351</v>
      </c>
      <c r="C70" s="861" t="s">
        <v>1424</v>
      </c>
      <c r="D70" s="876"/>
      <c r="E70" s="877"/>
      <c r="F70" s="876"/>
      <c r="G70" s="877"/>
      <c r="H70" s="878">
        <f t="shared" si="7"/>
        <v>0</v>
      </c>
    </row>
    <row r="71" spans="1:8" ht="15.75">
      <c r="A71" s="871">
        <f t="shared" si="0"/>
        <v>57</v>
      </c>
      <c r="B71" s="893">
        <v>352</v>
      </c>
      <c r="C71" s="861" t="s">
        <v>944</v>
      </c>
      <c r="D71" s="876"/>
      <c r="E71" s="877"/>
      <c r="F71" s="876"/>
      <c r="G71" s="877"/>
      <c r="H71" s="878">
        <f>D71+E71-F71+G71</f>
        <v>0</v>
      </c>
    </row>
    <row r="72" spans="1:8" ht="15.75">
      <c r="A72" s="871">
        <f t="shared" si="0"/>
        <v>58</v>
      </c>
      <c r="B72" s="892">
        <v>352.1</v>
      </c>
      <c r="C72" s="861" t="s">
        <v>945</v>
      </c>
      <c r="D72" s="876"/>
      <c r="E72" s="877"/>
      <c r="F72" s="876"/>
      <c r="G72" s="877"/>
      <c r="H72" s="878">
        <f t="shared" si="7"/>
        <v>0</v>
      </c>
    </row>
    <row r="73" spans="1:8" ht="15.75">
      <c r="A73" s="871">
        <f t="shared" si="0"/>
        <v>59</v>
      </c>
      <c r="B73" s="892">
        <v>352.2</v>
      </c>
      <c r="C73" s="861" t="s">
        <v>946</v>
      </c>
      <c r="D73" s="876"/>
      <c r="E73" s="877"/>
      <c r="F73" s="876"/>
      <c r="G73" s="877"/>
      <c r="H73" s="878">
        <f t="shared" si="7"/>
        <v>0</v>
      </c>
    </row>
    <row r="74" spans="1:8" ht="15.75">
      <c r="A74" s="871">
        <f t="shared" si="0"/>
        <v>60</v>
      </c>
      <c r="B74" s="894">
        <v>352.3</v>
      </c>
      <c r="C74" s="864" t="s">
        <v>947</v>
      </c>
      <c r="D74" s="895"/>
      <c r="E74" s="895"/>
      <c r="F74" s="895"/>
      <c r="G74" s="895"/>
      <c r="H74" s="896">
        <f t="shared" si="7"/>
        <v>0</v>
      </c>
    </row>
    <row r="75" spans="1:8" ht="15.75">
      <c r="A75" s="871">
        <f t="shared" si="0"/>
        <v>61</v>
      </c>
      <c r="B75" s="880">
        <v>353</v>
      </c>
      <c r="C75" s="881" t="s">
        <v>948</v>
      </c>
      <c r="D75" s="897"/>
      <c r="E75" s="897"/>
      <c r="F75" s="897"/>
      <c r="G75" s="898"/>
      <c r="H75" s="884">
        <f t="shared" si="7"/>
        <v>0</v>
      </c>
    </row>
    <row r="76" spans="1:8" ht="15.75">
      <c r="A76" s="3"/>
      <c r="B76" s="3"/>
      <c r="C76" s="3"/>
      <c r="D76" s="3"/>
      <c r="E76" s="3"/>
      <c r="F76" s="3"/>
      <c r="G76" s="3"/>
      <c r="H76" s="3"/>
    </row>
  </sheetData>
  <sheetProtection/>
  <printOptions/>
  <pageMargins left="0.75" right="0.75" top="0.48" bottom="0.51" header="0.49" footer="0.5"/>
  <pageSetup fitToHeight="1" fitToWidth="1" horizontalDpi="300" verticalDpi="300" orientation="portrait" scale="49" r:id="rId1"/>
  <headerFooter alignWithMargins="0">
    <oddFooter>&amp;C&amp;[Page16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74"/>
  <sheetViews>
    <sheetView zoomScale="75" zoomScaleNormal="75" zoomScalePageLayoutView="0" workbookViewId="0" topLeftCell="A52">
      <selection activeCell="F74" sqref="F74"/>
    </sheetView>
  </sheetViews>
  <sheetFormatPr defaultColWidth="9.00390625" defaultRowHeight="15.75"/>
  <cols>
    <col min="1" max="1" width="5.375" style="0" customWidth="1"/>
    <col min="2" max="2" width="8.625" style="0" customWidth="1"/>
    <col min="3" max="3" width="59.375" style="0" customWidth="1"/>
    <col min="4" max="8" width="19.375" style="0" customWidth="1"/>
  </cols>
  <sheetData>
    <row r="1" spans="1:8" ht="16.5" thickBot="1">
      <c r="A1" s="1" t="str">
        <f>'Table Contents'!$A$1</f>
        <v>Annual Report of:                                                                                                                 Year Ended December 31, 2023</v>
      </c>
      <c r="B1" s="1"/>
      <c r="C1" s="1"/>
      <c r="D1" s="1"/>
      <c r="E1" s="134"/>
      <c r="F1" s="52"/>
      <c r="G1" s="52"/>
      <c r="H1" s="52"/>
    </row>
    <row r="2" spans="1:8" ht="15.75">
      <c r="A2" s="852" t="s">
        <v>256</v>
      </c>
      <c r="B2" s="852"/>
      <c r="C2" s="852"/>
      <c r="D2" s="852"/>
      <c r="E2" s="852"/>
      <c r="F2" s="852"/>
      <c r="G2" s="852"/>
      <c r="H2" s="852"/>
    </row>
    <row r="3" spans="1:8" ht="15.75">
      <c r="A3" s="860"/>
      <c r="B3" s="821"/>
      <c r="C3" s="861"/>
      <c r="D3" s="861"/>
      <c r="E3" s="861"/>
      <c r="F3" s="861"/>
      <c r="G3" s="861"/>
      <c r="H3" s="862"/>
    </row>
    <row r="4" spans="1:8" ht="15.75">
      <c r="A4" s="863"/>
      <c r="B4" s="825"/>
      <c r="C4" s="864"/>
      <c r="D4" s="826" t="s">
        <v>1201</v>
      </c>
      <c r="E4" s="826"/>
      <c r="F4" s="865"/>
      <c r="G4" s="865"/>
      <c r="H4" s="828" t="s">
        <v>1201</v>
      </c>
    </row>
    <row r="5" spans="1:8" ht="15.75">
      <c r="A5" s="866"/>
      <c r="B5" s="829"/>
      <c r="C5" s="856"/>
      <c r="D5" s="826" t="s">
        <v>1411</v>
      </c>
      <c r="E5" s="826"/>
      <c r="F5" s="826"/>
      <c r="G5" s="827" t="s">
        <v>1412</v>
      </c>
      <c r="H5" s="867" t="s">
        <v>1203</v>
      </c>
    </row>
    <row r="6" spans="1:8" ht="15.75">
      <c r="A6" s="868" t="s">
        <v>1564</v>
      </c>
      <c r="B6" s="22" t="s">
        <v>1205</v>
      </c>
      <c r="C6" s="120"/>
      <c r="D6" s="826" t="s">
        <v>1207</v>
      </c>
      <c r="E6" s="826" t="s">
        <v>1413</v>
      </c>
      <c r="F6" s="826" t="s">
        <v>1414</v>
      </c>
      <c r="G6" s="869" t="s">
        <v>1415</v>
      </c>
      <c r="H6" s="828" t="s">
        <v>1207</v>
      </c>
    </row>
    <row r="7" spans="1:8" ht="15.75">
      <c r="A7" s="870" t="s">
        <v>1575</v>
      </c>
      <c r="B7" s="27" t="s">
        <v>287</v>
      </c>
      <c r="C7" s="121"/>
      <c r="D7" s="830" t="s">
        <v>288</v>
      </c>
      <c r="E7" s="831" t="s">
        <v>1576</v>
      </c>
      <c r="F7" s="830" t="s">
        <v>1577</v>
      </c>
      <c r="G7" s="831" t="s">
        <v>1578</v>
      </c>
      <c r="H7" s="832" t="s">
        <v>1579</v>
      </c>
    </row>
    <row r="8" spans="1:8" ht="15.75">
      <c r="A8" s="871">
        <v>62</v>
      </c>
      <c r="B8" s="875">
        <v>354</v>
      </c>
      <c r="C8" s="861" t="s">
        <v>949</v>
      </c>
      <c r="D8" s="876"/>
      <c r="E8" s="877"/>
      <c r="F8" s="876"/>
      <c r="G8" s="877"/>
      <c r="H8" s="878">
        <f>+D8+E8-F8+G8</f>
        <v>0</v>
      </c>
    </row>
    <row r="9" spans="1:8" ht="15.75">
      <c r="A9" s="871">
        <f aca="true" t="shared" si="0" ref="A9:B69">A8+1</f>
        <v>63</v>
      </c>
      <c r="B9" s="875">
        <v>355</v>
      </c>
      <c r="C9" s="861" t="s">
        <v>950</v>
      </c>
      <c r="D9" s="876"/>
      <c r="E9" s="877"/>
      <c r="F9" s="876"/>
      <c r="G9" s="877"/>
      <c r="H9" s="878">
        <f>+D9+E9-F9+G9</f>
        <v>0</v>
      </c>
    </row>
    <row r="10" spans="1:8" ht="15.75">
      <c r="A10" s="871">
        <f t="shared" si="0"/>
        <v>64</v>
      </c>
      <c r="B10" s="875">
        <v>356</v>
      </c>
      <c r="C10" s="861" t="s">
        <v>1436</v>
      </c>
      <c r="D10" s="876"/>
      <c r="E10" s="877"/>
      <c r="F10" s="876"/>
      <c r="G10" s="877"/>
      <c r="H10" s="878">
        <f>D10+E10-F10+G10</f>
        <v>0</v>
      </c>
    </row>
    <row r="11" spans="1:8" ht="15.75">
      <c r="A11" s="879">
        <f t="shared" si="0"/>
        <v>65</v>
      </c>
      <c r="B11" s="880">
        <v>357</v>
      </c>
      <c r="C11" s="881" t="s">
        <v>1439</v>
      </c>
      <c r="D11" s="882"/>
      <c r="E11" s="883"/>
      <c r="F11" s="882"/>
      <c r="G11" s="883"/>
      <c r="H11" s="884">
        <f>D11+E11-F11+G11</f>
        <v>0</v>
      </c>
    </row>
    <row r="12" spans="1:8" ht="15.75">
      <c r="A12" s="871">
        <f t="shared" si="0"/>
        <v>66</v>
      </c>
      <c r="B12" s="875"/>
      <c r="C12" s="861" t="s">
        <v>951</v>
      </c>
      <c r="D12" s="79">
        <f>SUM('205-Ut. Plt. Serv'!D68:D75)+SUM('205.1-Ut.Plt.Serv.'!D8:D11)</f>
        <v>0</v>
      </c>
      <c r="E12" s="79">
        <f>SUM('205-Ut. Plt. Serv'!E68:E75)+SUM('205.1-Ut.Plt.Serv.'!E8:E11)</f>
        <v>0</v>
      </c>
      <c r="F12" s="79">
        <f>SUM('205-Ut. Plt. Serv'!F68:F75)+SUM('205.1-Ut.Plt.Serv.'!F8:F11)</f>
        <v>0</v>
      </c>
      <c r="G12" s="79">
        <f>SUM('205-Ut. Plt. Serv'!G68:G75)+SUM('205.1-Ut.Plt.Serv.'!G8:G11)</f>
        <v>0</v>
      </c>
      <c r="H12" s="79">
        <f>D12+E12-F12+G12</f>
        <v>0</v>
      </c>
    </row>
    <row r="13" spans="1:8" ht="15.75">
      <c r="A13" s="871">
        <f t="shared" si="0"/>
        <v>67</v>
      </c>
      <c r="B13" s="899"/>
      <c r="C13" s="873" t="s">
        <v>952</v>
      </c>
      <c r="D13" s="874" t="s">
        <v>1417</v>
      </c>
      <c r="E13" s="874" t="s">
        <v>1417</v>
      </c>
      <c r="F13" s="874" t="s">
        <v>1417</v>
      </c>
      <c r="G13" s="874" t="s">
        <v>1417</v>
      </c>
      <c r="H13" s="874" t="s">
        <v>1417</v>
      </c>
    </row>
    <row r="14" spans="1:8" ht="15.75">
      <c r="A14" s="871">
        <f t="shared" si="0"/>
        <v>68</v>
      </c>
      <c r="B14" s="887">
        <v>360</v>
      </c>
      <c r="C14" s="861" t="s">
        <v>953</v>
      </c>
      <c r="D14" s="876"/>
      <c r="E14" s="877"/>
      <c r="F14" s="876"/>
      <c r="G14" s="877"/>
      <c r="H14" s="878">
        <f aca="true" t="shared" si="1" ref="H14:H30">D14+E14-F14+G14</f>
        <v>0</v>
      </c>
    </row>
    <row r="15" spans="1:8" ht="15.75">
      <c r="A15" s="871">
        <f t="shared" si="0"/>
        <v>69</v>
      </c>
      <c r="B15" s="887">
        <f>B14+1</f>
        <v>361</v>
      </c>
      <c r="C15" s="861" t="s">
        <v>1424</v>
      </c>
      <c r="D15" s="876"/>
      <c r="E15" s="877"/>
      <c r="F15" s="876"/>
      <c r="G15" s="877"/>
      <c r="H15" s="878">
        <f t="shared" si="1"/>
        <v>0</v>
      </c>
    </row>
    <row r="16" spans="1:8" ht="15.75">
      <c r="A16" s="871">
        <f t="shared" si="0"/>
        <v>70</v>
      </c>
      <c r="B16" s="887">
        <f t="shared" si="0"/>
        <v>362</v>
      </c>
      <c r="C16" s="861" t="s">
        <v>954</v>
      </c>
      <c r="D16" s="876"/>
      <c r="E16" s="877"/>
      <c r="F16" s="876"/>
      <c r="G16" s="877"/>
      <c r="H16" s="878">
        <f t="shared" si="1"/>
        <v>0</v>
      </c>
    </row>
    <row r="17" spans="1:8" ht="15.75">
      <c r="A17" s="871">
        <f t="shared" si="0"/>
        <v>71</v>
      </c>
      <c r="B17" s="887">
        <f t="shared" si="0"/>
        <v>363</v>
      </c>
      <c r="C17" s="861" t="s">
        <v>1436</v>
      </c>
      <c r="D17" s="876"/>
      <c r="E17" s="877"/>
      <c r="F17" s="876"/>
      <c r="G17" s="877"/>
      <c r="H17" s="878">
        <f t="shared" si="1"/>
        <v>0</v>
      </c>
    </row>
    <row r="18" spans="1:8" ht="15.75">
      <c r="A18" s="871">
        <f t="shared" si="0"/>
        <v>72</v>
      </c>
      <c r="B18" s="889">
        <f>B17+0.1</f>
        <v>363.1</v>
      </c>
      <c r="C18" s="861" t="s">
        <v>551</v>
      </c>
      <c r="D18" s="876"/>
      <c r="E18" s="877"/>
      <c r="F18" s="876"/>
      <c r="G18" s="877"/>
      <c r="H18" s="878">
        <f t="shared" si="1"/>
        <v>0</v>
      </c>
    </row>
    <row r="19" spans="1:8" ht="15.75">
      <c r="A19" s="871">
        <f t="shared" si="0"/>
        <v>73</v>
      </c>
      <c r="B19" s="889">
        <f>B18+0.1</f>
        <v>363.20000000000005</v>
      </c>
      <c r="C19" s="861" t="s">
        <v>552</v>
      </c>
      <c r="D19" s="876"/>
      <c r="E19" s="877"/>
      <c r="F19" s="876"/>
      <c r="G19" s="877"/>
      <c r="H19" s="878">
        <f t="shared" si="1"/>
        <v>0</v>
      </c>
    </row>
    <row r="20" spans="1:8" ht="15.75">
      <c r="A20" s="871">
        <f t="shared" si="0"/>
        <v>74</v>
      </c>
      <c r="B20" s="889">
        <f>B19+0.1</f>
        <v>363.30000000000007</v>
      </c>
      <c r="C20" s="861" t="s">
        <v>1544</v>
      </c>
      <c r="D20" s="876"/>
      <c r="E20" s="877"/>
      <c r="F20" s="876"/>
      <c r="G20" s="877"/>
      <c r="H20" s="878">
        <f t="shared" si="1"/>
        <v>0</v>
      </c>
    </row>
    <row r="21" spans="1:8" ht="15.75">
      <c r="A21" s="871">
        <f t="shared" si="0"/>
        <v>75</v>
      </c>
      <c r="B21" s="889">
        <f>B20+0.1</f>
        <v>363.4000000000001</v>
      </c>
      <c r="C21" s="861" t="s">
        <v>950</v>
      </c>
      <c r="D21" s="876"/>
      <c r="E21" s="877"/>
      <c r="F21" s="876"/>
      <c r="G21" s="877"/>
      <c r="H21" s="878">
        <f t="shared" si="1"/>
        <v>0</v>
      </c>
    </row>
    <row r="22" spans="1:8" ht="15.75">
      <c r="A22" s="871">
        <f t="shared" si="0"/>
        <v>76</v>
      </c>
      <c r="B22" s="889">
        <f>B21+0.1</f>
        <v>363.5000000000001</v>
      </c>
      <c r="C22" s="861" t="s">
        <v>1439</v>
      </c>
      <c r="D22" s="876"/>
      <c r="E22" s="877"/>
      <c r="F22" s="876"/>
      <c r="G22" s="877"/>
      <c r="H22" s="878">
        <f t="shared" si="1"/>
        <v>0</v>
      </c>
    </row>
    <row r="23" spans="1:8" ht="15.75">
      <c r="A23" s="871">
        <f t="shared" si="0"/>
        <v>77</v>
      </c>
      <c r="B23" s="887"/>
      <c r="C23" s="861" t="s">
        <v>553</v>
      </c>
      <c r="D23" s="79">
        <f>SUM(D14:D22)</f>
        <v>0</v>
      </c>
      <c r="E23" s="79">
        <f>SUM(E14:E22)</f>
        <v>0</v>
      </c>
      <c r="F23" s="79">
        <f>SUM(F14:F22)</f>
        <v>0</v>
      </c>
      <c r="G23" s="79">
        <f>SUM(G21:G22)</f>
        <v>0</v>
      </c>
      <c r="H23" s="79">
        <f>D23+E23-F23+G23</f>
        <v>0</v>
      </c>
    </row>
    <row r="24" spans="1:8" ht="15.75">
      <c r="A24" s="871">
        <f t="shared" si="0"/>
        <v>78</v>
      </c>
      <c r="B24" s="887"/>
      <c r="C24" s="873" t="s">
        <v>554</v>
      </c>
      <c r="D24" s="885"/>
      <c r="E24" s="877"/>
      <c r="F24" s="885"/>
      <c r="G24" s="877"/>
      <c r="H24" s="878">
        <f t="shared" si="1"/>
        <v>0</v>
      </c>
    </row>
    <row r="25" spans="1:8" ht="15.75">
      <c r="A25" s="871">
        <f t="shared" si="0"/>
        <v>79</v>
      </c>
      <c r="B25" s="887"/>
      <c r="C25" s="873" t="s">
        <v>555</v>
      </c>
      <c r="D25" s="874" t="s">
        <v>1417</v>
      </c>
      <c r="E25" s="874" t="s">
        <v>1417</v>
      </c>
      <c r="F25" s="874" t="s">
        <v>1417</v>
      </c>
      <c r="G25" s="874" t="s">
        <v>1417</v>
      </c>
      <c r="H25" s="874" t="s">
        <v>1417</v>
      </c>
    </row>
    <row r="26" spans="1:8" ht="15.75">
      <c r="A26" s="871">
        <f t="shared" si="0"/>
        <v>80</v>
      </c>
      <c r="B26" s="889">
        <v>364.1</v>
      </c>
      <c r="C26" s="861" t="s">
        <v>1423</v>
      </c>
      <c r="D26" s="885"/>
      <c r="E26" s="877"/>
      <c r="F26" s="885"/>
      <c r="G26" s="877"/>
      <c r="H26" s="878">
        <f t="shared" si="1"/>
        <v>0</v>
      </c>
    </row>
    <row r="27" spans="1:8" ht="15.75">
      <c r="A27" s="871">
        <f t="shared" si="0"/>
        <v>81</v>
      </c>
      <c r="B27" s="889">
        <f aca="true" t="shared" si="2" ref="B27:B33">B26+0.1</f>
        <v>364.20000000000005</v>
      </c>
      <c r="C27" s="861" t="s">
        <v>1424</v>
      </c>
      <c r="D27" s="885"/>
      <c r="E27" s="877"/>
      <c r="F27" s="885"/>
      <c r="G27" s="877"/>
      <c r="H27" s="878">
        <f t="shared" si="1"/>
        <v>0</v>
      </c>
    </row>
    <row r="28" spans="1:8" ht="15.75">
      <c r="A28" s="871">
        <f t="shared" si="0"/>
        <v>82</v>
      </c>
      <c r="B28" s="889">
        <f t="shared" si="2"/>
        <v>364.30000000000007</v>
      </c>
      <c r="C28" s="861" t="s">
        <v>556</v>
      </c>
      <c r="D28" s="885"/>
      <c r="E28" s="877"/>
      <c r="F28" s="885"/>
      <c r="G28" s="877"/>
      <c r="H28" s="878">
        <f t="shared" si="1"/>
        <v>0</v>
      </c>
    </row>
    <row r="29" spans="1:8" ht="15.75">
      <c r="A29" s="871">
        <f t="shared" si="0"/>
        <v>83</v>
      </c>
      <c r="B29" s="889">
        <f t="shared" si="2"/>
        <v>364.4000000000001</v>
      </c>
      <c r="C29" s="861" t="s">
        <v>557</v>
      </c>
      <c r="D29" s="885"/>
      <c r="E29" s="877"/>
      <c r="F29" s="885"/>
      <c r="G29" s="877"/>
      <c r="H29" s="878">
        <f t="shared" si="1"/>
        <v>0</v>
      </c>
    </row>
    <row r="30" spans="1:8" ht="15.75">
      <c r="A30" s="871">
        <f t="shared" si="0"/>
        <v>84</v>
      </c>
      <c r="B30" s="889">
        <f t="shared" si="2"/>
        <v>364.5000000000001</v>
      </c>
      <c r="C30" s="861" t="s">
        <v>950</v>
      </c>
      <c r="D30" s="885"/>
      <c r="E30" s="885"/>
      <c r="F30" s="885"/>
      <c r="G30" s="885"/>
      <c r="H30" s="878">
        <f t="shared" si="1"/>
        <v>0</v>
      </c>
    </row>
    <row r="31" spans="1:8" ht="15.75">
      <c r="A31" s="871">
        <f t="shared" si="0"/>
        <v>85</v>
      </c>
      <c r="B31" s="889">
        <f t="shared" si="2"/>
        <v>364.60000000000014</v>
      </c>
      <c r="C31" s="861" t="s">
        <v>949</v>
      </c>
      <c r="D31" s="885"/>
      <c r="E31" s="885"/>
      <c r="F31" s="885"/>
      <c r="G31" s="885"/>
      <c r="H31" s="878">
        <f>D31+E31-F31+G31</f>
        <v>0</v>
      </c>
    </row>
    <row r="32" spans="1:8" ht="15.75">
      <c r="A32" s="871">
        <f t="shared" si="0"/>
        <v>86</v>
      </c>
      <c r="B32" s="889">
        <f t="shared" si="2"/>
        <v>364.70000000000016</v>
      </c>
      <c r="C32" s="861" t="s">
        <v>558</v>
      </c>
      <c r="D32" s="876"/>
      <c r="E32" s="877"/>
      <c r="F32" s="876"/>
      <c r="G32" s="877"/>
      <c r="H32" s="878">
        <f aca="true" t="shared" si="3" ref="H32:H69">D32+E32-F32+G32</f>
        <v>0</v>
      </c>
    </row>
    <row r="33" spans="1:8" ht="15.75">
      <c r="A33" s="871">
        <f t="shared" si="0"/>
        <v>87</v>
      </c>
      <c r="B33" s="889">
        <f t="shared" si="2"/>
        <v>364.8000000000002</v>
      </c>
      <c r="C33" s="861" t="s">
        <v>1439</v>
      </c>
      <c r="D33" s="876"/>
      <c r="E33" s="877"/>
      <c r="F33" s="876"/>
      <c r="G33" s="877"/>
      <c r="H33" s="878">
        <f t="shared" si="3"/>
        <v>0</v>
      </c>
    </row>
    <row r="34" spans="1:8" ht="15.75">
      <c r="A34" s="871">
        <f t="shared" si="0"/>
        <v>88</v>
      </c>
      <c r="B34" s="889"/>
      <c r="C34" s="861" t="s">
        <v>559</v>
      </c>
      <c r="D34" s="79">
        <f>SUM(D26:D33)</f>
        <v>0</v>
      </c>
      <c r="E34" s="79">
        <f>SUM(E26:E33)</f>
        <v>0</v>
      </c>
      <c r="F34" s="79">
        <f>SUM(F26:F33)</f>
        <v>0</v>
      </c>
      <c r="G34" s="79">
        <f>SUM(G26:G33)</f>
        <v>0</v>
      </c>
      <c r="H34" s="79">
        <f>D34+E34-F34+G34</f>
        <v>0</v>
      </c>
    </row>
    <row r="35" spans="1:8" ht="15.75">
      <c r="A35" s="871">
        <f t="shared" si="0"/>
        <v>89</v>
      </c>
      <c r="B35" s="889"/>
      <c r="C35" s="873" t="s">
        <v>560</v>
      </c>
      <c r="D35" s="874" t="s">
        <v>1417</v>
      </c>
      <c r="E35" s="874" t="s">
        <v>1417</v>
      </c>
      <c r="F35" s="874" t="s">
        <v>1417</v>
      </c>
      <c r="G35" s="874" t="s">
        <v>1417</v>
      </c>
      <c r="H35" s="874" t="s">
        <v>1417</v>
      </c>
    </row>
    <row r="36" spans="1:8" ht="15.75">
      <c r="A36" s="871">
        <f t="shared" si="0"/>
        <v>90</v>
      </c>
      <c r="B36" s="889">
        <v>365.1</v>
      </c>
      <c r="C36" s="861" t="s">
        <v>1423</v>
      </c>
      <c r="D36" s="876"/>
      <c r="E36" s="877"/>
      <c r="F36" s="876"/>
      <c r="G36" s="877"/>
      <c r="H36" s="878">
        <f t="shared" si="3"/>
        <v>0</v>
      </c>
    </row>
    <row r="37" spans="1:8" ht="15.75">
      <c r="A37" s="871">
        <f t="shared" si="0"/>
        <v>91</v>
      </c>
      <c r="B37" s="889">
        <v>365.2</v>
      </c>
      <c r="C37" s="861" t="s">
        <v>1527</v>
      </c>
      <c r="D37" s="876"/>
      <c r="E37" s="877"/>
      <c r="F37" s="876"/>
      <c r="G37" s="877"/>
      <c r="H37" s="878">
        <f t="shared" si="3"/>
        <v>0</v>
      </c>
    </row>
    <row r="38" spans="1:8" ht="15.75">
      <c r="A38" s="871">
        <f t="shared" si="0"/>
        <v>92</v>
      </c>
      <c r="B38" s="887">
        <v>366</v>
      </c>
      <c r="C38" s="861" t="s">
        <v>1424</v>
      </c>
      <c r="D38" s="876"/>
      <c r="E38" s="877"/>
      <c r="F38" s="876"/>
      <c r="G38" s="877"/>
      <c r="H38" s="878">
        <f t="shared" si="3"/>
        <v>0</v>
      </c>
    </row>
    <row r="39" spans="1:8" ht="15.75">
      <c r="A39" s="871">
        <f t="shared" si="0"/>
        <v>93</v>
      </c>
      <c r="B39" s="887">
        <v>367</v>
      </c>
      <c r="C39" s="861" t="s">
        <v>561</v>
      </c>
      <c r="D39" s="876"/>
      <c r="E39" s="877"/>
      <c r="F39" s="876"/>
      <c r="G39" s="877"/>
      <c r="H39" s="878">
        <f t="shared" si="3"/>
        <v>0</v>
      </c>
    </row>
    <row r="40" spans="1:8" ht="15.75">
      <c r="A40" s="871">
        <f t="shared" si="0"/>
        <v>94</v>
      </c>
      <c r="B40" s="887">
        <f t="shared" si="0"/>
        <v>368</v>
      </c>
      <c r="C40" s="861" t="s">
        <v>949</v>
      </c>
      <c r="D40" s="876"/>
      <c r="E40" s="876"/>
      <c r="F40" s="876"/>
      <c r="G40" s="876"/>
      <c r="H40" s="878">
        <f t="shared" si="3"/>
        <v>0</v>
      </c>
    </row>
    <row r="41" spans="1:8" ht="15.75">
      <c r="A41" s="871">
        <f t="shared" si="0"/>
        <v>95</v>
      </c>
      <c r="B41" s="887">
        <f t="shared" si="0"/>
        <v>369</v>
      </c>
      <c r="C41" s="861" t="s">
        <v>562</v>
      </c>
      <c r="D41" s="890"/>
      <c r="E41" s="890"/>
      <c r="F41" s="890"/>
      <c r="G41" s="890"/>
      <c r="H41" s="878">
        <f t="shared" si="3"/>
        <v>0</v>
      </c>
    </row>
    <row r="42" spans="1:8" ht="15.75">
      <c r="A42" s="871">
        <f t="shared" si="0"/>
        <v>96</v>
      </c>
      <c r="B42" s="887">
        <f t="shared" si="0"/>
        <v>370</v>
      </c>
      <c r="C42" s="861" t="s">
        <v>558</v>
      </c>
      <c r="D42" s="876"/>
      <c r="E42" s="877"/>
      <c r="F42" s="876"/>
      <c r="G42" s="877"/>
      <c r="H42" s="878">
        <f>D42+E42-F42+G42</f>
        <v>0</v>
      </c>
    </row>
    <row r="43" spans="1:8" ht="15.75">
      <c r="A43" s="871">
        <f t="shared" si="0"/>
        <v>97</v>
      </c>
      <c r="B43" s="887">
        <f t="shared" si="0"/>
        <v>371</v>
      </c>
      <c r="C43" s="861" t="s">
        <v>1439</v>
      </c>
      <c r="D43" s="876"/>
      <c r="E43" s="877"/>
      <c r="F43" s="876"/>
      <c r="G43" s="877"/>
      <c r="H43" s="878">
        <f>D43+E43-F43+G43</f>
        <v>0</v>
      </c>
    </row>
    <row r="44" spans="1:8" ht="15.75">
      <c r="A44" s="871">
        <f t="shared" si="0"/>
        <v>98</v>
      </c>
      <c r="B44" s="887"/>
      <c r="C44" s="861" t="s">
        <v>563</v>
      </c>
      <c r="D44" s="79">
        <f>SUM(D36:D43)</f>
        <v>0</v>
      </c>
      <c r="E44" s="79">
        <f>SUM(E36:E43)</f>
        <v>0</v>
      </c>
      <c r="F44" s="79">
        <f>SUM(F36:F43)</f>
        <v>0</v>
      </c>
      <c r="G44" s="79">
        <f>SUM(G36:G43)</f>
        <v>0</v>
      </c>
      <c r="H44" s="79">
        <f>D44+E44-F44+G44</f>
        <v>0</v>
      </c>
    </row>
    <row r="45" spans="1:8" ht="15.75">
      <c r="A45" s="871">
        <f t="shared" si="0"/>
        <v>99</v>
      </c>
      <c r="B45" s="887"/>
      <c r="C45" s="873" t="s">
        <v>564</v>
      </c>
      <c r="D45" s="874" t="s">
        <v>1417</v>
      </c>
      <c r="E45" s="874" t="s">
        <v>1417</v>
      </c>
      <c r="F45" s="874" t="s">
        <v>1417</v>
      </c>
      <c r="G45" s="874" t="s">
        <v>1417</v>
      </c>
      <c r="H45" s="874" t="s">
        <v>1417</v>
      </c>
    </row>
    <row r="46" spans="1:8" ht="15.75">
      <c r="A46" s="871">
        <f t="shared" si="0"/>
        <v>100</v>
      </c>
      <c r="B46" s="887">
        <v>374</v>
      </c>
      <c r="C46" s="861" t="s">
        <v>953</v>
      </c>
      <c r="D46" s="876"/>
      <c r="E46" s="877"/>
      <c r="F46" s="876"/>
      <c r="G46" s="877"/>
      <c r="H46" s="878">
        <f t="shared" si="3"/>
        <v>0</v>
      </c>
    </row>
    <row r="47" spans="1:8" ht="15.75">
      <c r="A47" s="871">
        <f t="shared" si="0"/>
        <v>101</v>
      </c>
      <c r="B47" s="887">
        <f t="shared" si="0"/>
        <v>375</v>
      </c>
      <c r="C47" s="861" t="s">
        <v>1424</v>
      </c>
      <c r="D47" s="876"/>
      <c r="E47" s="877"/>
      <c r="F47" s="876"/>
      <c r="G47" s="877"/>
      <c r="H47" s="878">
        <f t="shared" si="3"/>
        <v>0</v>
      </c>
    </row>
    <row r="48" spans="1:8" ht="15.75">
      <c r="A48" s="871">
        <f t="shared" si="0"/>
        <v>102</v>
      </c>
      <c r="B48" s="887">
        <f t="shared" si="0"/>
        <v>376</v>
      </c>
      <c r="C48" s="861" t="s">
        <v>561</v>
      </c>
      <c r="D48" s="876"/>
      <c r="E48" s="877"/>
      <c r="F48" s="876"/>
      <c r="G48" s="877"/>
      <c r="H48" s="878">
        <f t="shared" si="3"/>
        <v>0</v>
      </c>
    </row>
    <row r="49" spans="1:8" ht="15.75">
      <c r="A49" s="871">
        <f t="shared" si="0"/>
        <v>103</v>
      </c>
      <c r="B49" s="887">
        <f t="shared" si="0"/>
        <v>377</v>
      </c>
      <c r="C49" s="861" t="s">
        <v>949</v>
      </c>
      <c r="D49" s="876"/>
      <c r="E49" s="877"/>
      <c r="F49" s="876"/>
      <c r="G49" s="877"/>
      <c r="H49" s="878">
        <f t="shared" si="3"/>
        <v>0</v>
      </c>
    </row>
    <row r="50" spans="1:8" ht="15.75">
      <c r="A50" s="871">
        <f t="shared" si="0"/>
        <v>104</v>
      </c>
      <c r="B50" s="900">
        <v>378</v>
      </c>
      <c r="C50" s="861" t="s">
        <v>565</v>
      </c>
      <c r="D50" s="876"/>
      <c r="E50" s="877"/>
      <c r="F50" s="876"/>
      <c r="G50" s="877"/>
      <c r="H50" s="878">
        <f t="shared" si="3"/>
        <v>0</v>
      </c>
    </row>
    <row r="51" spans="1:8" ht="15.75">
      <c r="A51" s="871">
        <f t="shared" si="0"/>
        <v>105</v>
      </c>
      <c r="B51" s="901">
        <v>379</v>
      </c>
      <c r="C51" s="861" t="s">
        <v>566</v>
      </c>
      <c r="D51" s="876"/>
      <c r="E51" s="877"/>
      <c r="F51" s="876"/>
      <c r="G51" s="877"/>
      <c r="H51" s="878">
        <f>D51+E51-F51+G51</f>
        <v>0</v>
      </c>
    </row>
    <row r="52" spans="1:8" ht="15.75">
      <c r="A52" s="871">
        <f t="shared" si="0"/>
        <v>106</v>
      </c>
      <c r="B52" s="901">
        <v>380</v>
      </c>
      <c r="C52" s="861" t="s">
        <v>567</v>
      </c>
      <c r="D52" s="876"/>
      <c r="E52" s="877"/>
      <c r="F52" s="876"/>
      <c r="G52" s="877"/>
      <c r="H52" s="878">
        <f t="shared" si="3"/>
        <v>0</v>
      </c>
    </row>
    <row r="53" spans="1:8" ht="15.75">
      <c r="A53" s="871">
        <f t="shared" si="0"/>
        <v>107</v>
      </c>
      <c r="B53" s="901">
        <f>B52+1</f>
        <v>381</v>
      </c>
      <c r="C53" s="861" t="s">
        <v>568</v>
      </c>
      <c r="D53" s="876"/>
      <c r="E53" s="877"/>
      <c r="F53" s="876"/>
      <c r="G53" s="877"/>
      <c r="H53" s="878">
        <f t="shared" si="3"/>
        <v>0</v>
      </c>
    </row>
    <row r="54" spans="1:8" ht="15.75">
      <c r="A54" s="871">
        <f t="shared" si="0"/>
        <v>108</v>
      </c>
      <c r="B54" s="901">
        <f t="shared" si="0"/>
        <v>382</v>
      </c>
      <c r="C54" s="861" t="s">
        <v>569</v>
      </c>
      <c r="D54" s="876"/>
      <c r="E54" s="876"/>
      <c r="F54" s="876"/>
      <c r="G54" s="876"/>
      <c r="H54" s="878">
        <f t="shared" si="3"/>
        <v>0</v>
      </c>
    </row>
    <row r="55" spans="1:8" ht="15.75">
      <c r="A55" s="871">
        <f t="shared" si="0"/>
        <v>109</v>
      </c>
      <c r="B55" s="901">
        <f t="shared" si="0"/>
        <v>383</v>
      </c>
      <c r="C55" s="861" t="s">
        <v>570</v>
      </c>
      <c r="D55" s="890"/>
      <c r="E55" s="890"/>
      <c r="F55" s="890"/>
      <c r="G55" s="890"/>
      <c r="H55" s="878">
        <f t="shared" si="3"/>
        <v>0</v>
      </c>
    </row>
    <row r="56" spans="1:8" ht="15.75">
      <c r="A56" s="871">
        <f t="shared" si="0"/>
        <v>110</v>
      </c>
      <c r="B56" s="901">
        <f t="shared" si="0"/>
        <v>384</v>
      </c>
      <c r="C56" s="861" t="s">
        <v>571</v>
      </c>
      <c r="D56" s="876"/>
      <c r="E56" s="877"/>
      <c r="F56" s="876"/>
      <c r="G56" s="877"/>
      <c r="H56" s="878">
        <f t="shared" si="3"/>
        <v>0</v>
      </c>
    </row>
    <row r="57" spans="1:8" ht="15.75">
      <c r="A57" s="871">
        <f t="shared" si="0"/>
        <v>111</v>
      </c>
      <c r="B57" s="901">
        <f t="shared" si="0"/>
        <v>385</v>
      </c>
      <c r="C57" s="861" t="s">
        <v>572</v>
      </c>
      <c r="D57" s="876"/>
      <c r="E57" s="877"/>
      <c r="F57" s="876"/>
      <c r="G57" s="877"/>
      <c r="H57" s="878">
        <f t="shared" si="3"/>
        <v>0</v>
      </c>
    </row>
    <row r="58" spans="1:8" ht="15.75">
      <c r="A58" s="871">
        <f t="shared" si="0"/>
        <v>112</v>
      </c>
      <c r="B58" s="901">
        <f t="shared" si="0"/>
        <v>386</v>
      </c>
      <c r="C58" s="891" t="s">
        <v>573</v>
      </c>
      <c r="D58" s="876"/>
      <c r="E58" s="877"/>
      <c r="F58" s="876"/>
      <c r="G58" s="877"/>
      <c r="H58" s="878">
        <f t="shared" si="3"/>
        <v>0</v>
      </c>
    </row>
    <row r="59" spans="1:8" ht="15.75">
      <c r="A59" s="871">
        <f t="shared" si="0"/>
        <v>113</v>
      </c>
      <c r="B59" s="901">
        <f t="shared" si="0"/>
        <v>387</v>
      </c>
      <c r="C59" s="861" t="s">
        <v>1439</v>
      </c>
      <c r="D59" s="876"/>
      <c r="E59" s="877"/>
      <c r="F59" s="876"/>
      <c r="G59" s="877"/>
      <c r="H59" s="878">
        <f t="shared" si="3"/>
        <v>0</v>
      </c>
    </row>
    <row r="60" spans="1:8" ht="15.75">
      <c r="A60" s="871">
        <f t="shared" si="0"/>
        <v>114</v>
      </c>
      <c r="B60" s="875"/>
      <c r="C60" s="861" t="s">
        <v>574</v>
      </c>
      <c r="D60" s="79">
        <f>SUM(D46:D59)</f>
        <v>0</v>
      </c>
      <c r="E60" s="79">
        <f>SUM(E46:E59)</f>
        <v>0</v>
      </c>
      <c r="F60" s="79">
        <f>SUM(F46:F59)</f>
        <v>0</v>
      </c>
      <c r="G60" s="79">
        <f>SUM(G46:G59)</f>
        <v>0</v>
      </c>
      <c r="H60" s="79">
        <f>D60+E60-F60+G60</f>
        <v>0</v>
      </c>
    </row>
    <row r="61" spans="1:8" ht="15.75">
      <c r="A61" s="871">
        <f t="shared" si="0"/>
        <v>115</v>
      </c>
      <c r="B61" s="875"/>
      <c r="C61" s="873" t="s">
        <v>575</v>
      </c>
      <c r="D61" s="874" t="s">
        <v>1417</v>
      </c>
      <c r="E61" s="874" t="s">
        <v>1417</v>
      </c>
      <c r="F61" s="874" t="s">
        <v>1417</v>
      </c>
      <c r="G61" s="874" t="s">
        <v>1417</v>
      </c>
      <c r="H61" s="874" t="s">
        <v>1417</v>
      </c>
    </row>
    <row r="62" spans="1:8" ht="15.75">
      <c r="A62" s="871">
        <f t="shared" si="0"/>
        <v>116</v>
      </c>
      <c r="B62" s="875">
        <v>389</v>
      </c>
      <c r="C62" s="861" t="s">
        <v>953</v>
      </c>
      <c r="D62" s="876"/>
      <c r="E62" s="877"/>
      <c r="F62" s="876"/>
      <c r="G62" s="877"/>
      <c r="H62" s="878">
        <f t="shared" si="3"/>
        <v>0</v>
      </c>
    </row>
    <row r="63" spans="1:8" ht="15.75">
      <c r="A63" s="871">
        <f t="shared" si="0"/>
        <v>117</v>
      </c>
      <c r="B63" s="875">
        <v>390</v>
      </c>
      <c r="C63" s="861" t="s">
        <v>1424</v>
      </c>
      <c r="D63" s="876"/>
      <c r="E63" s="877"/>
      <c r="F63" s="876"/>
      <c r="G63" s="877"/>
      <c r="H63" s="878">
        <f t="shared" si="3"/>
        <v>0</v>
      </c>
    </row>
    <row r="64" spans="1:8" ht="15.75">
      <c r="A64" s="871">
        <f t="shared" si="0"/>
        <v>118</v>
      </c>
      <c r="B64" s="875">
        <v>391</v>
      </c>
      <c r="C64" s="861" t="s">
        <v>576</v>
      </c>
      <c r="D64" s="876"/>
      <c r="E64" s="877"/>
      <c r="F64" s="876"/>
      <c r="G64" s="877"/>
      <c r="H64" s="878">
        <f t="shared" si="3"/>
        <v>0</v>
      </c>
    </row>
    <row r="65" spans="1:8" ht="15.75">
      <c r="A65" s="871">
        <f t="shared" si="0"/>
        <v>119</v>
      </c>
      <c r="B65" s="893">
        <v>392</v>
      </c>
      <c r="C65" s="861" t="s">
        <v>506</v>
      </c>
      <c r="D65" s="876"/>
      <c r="E65" s="877"/>
      <c r="F65" s="876"/>
      <c r="G65" s="877"/>
      <c r="H65" s="878">
        <f t="shared" si="3"/>
        <v>0</v>
      </c>
    </row>
    <row r="66" spans="1:8" ht="15.75">
      <c r="A66" s="871">
        <f t="shared" si="0"/>
        <v>120</v>
      </c>
      <c r="B66" s="875">
        <v>393</v>
      </c>
      <c r="C66" s="861" t="s">
        <v>507</v>
      </c>
      <c r="D66" s="876"/>
      <c r="E66" s="877"/>
      <c r="F66" s="876"/>
      <c r="G66" s="877"/>
      <c r="H66" s="878">
        <f t="shared" si="3"/>
        <v>0</v>
      </c>
    </row>
    <row r="67" spans="1:8" ht="15.75">
      <c r="A67" s="871">
        <f t="shared" si="0"/>
        <v>121</v>
      </c>
      <c r="B67" s="875">
        <v>394</v>
      </c>
      <c r="C67" s="861" t="s">
        <v>508</v>
      </c>
      <c r="D67" s="876"/>
      <c r="E67" s="877"/>
      <c r="F67" s="876"/>
      <c r="G67" s="877"/>
      <c r="H67" s="878">
        <f t="shared" si="3"/>
        <v>0</v>
      </c>
    </row>
    <row r="68" spans="1:8" ht="15.75">
      <c r="A68" s="871">
        <f t="shared" si="0"/>
        <v>122</v>
      </c>
      <c r="B68" s="902">
        <v>395</v>
      </c>
      <c r="C68" s="864" t="s">
        <v>509</v>
      </c>
      <c r="D68" s="888"/>
      <c r="E68" s="888"/>
      <c r="F68" s="888"/>
      <c r="G68" s="882"/>
      <c r="H68" s="896">
        <f t="shared" si="3"/>
        <v>0</v>
      </c>
    </row>
    <row r="69" spans="1:8" ht="15.75">
      <c r="A69" s="871">
        <f t="shared" si="0"/>
        <v>123</v>
      </c>
      <c r="B69" s="880">
        <v>396</v>
      </c>
      <c r="C69" s="881" t="s">
        <v>510</v>
      </c>
      <c r="D69" s="895"/>
      <c r="E69" s="895"/>
      <c r="F69" s="895"/>
      <c r="G69" s="895"/>
      <c r="H69" s="884">
        <f t="shared" si="3"/>
        <v>0</v>
      </c>
    </row>
    <row r="70" spans="1:8" ht="15.75">
      <c r="A70" s="871">
        <f>A69+1</f>
        <v>124</v>
      </c>
      <c r="B70" s="903">
        <v>397</v>
      </c>
      <c r="C70" s="904" t="s">
        <v>558</v>
      </c>
      <c r="D70" s="905"/>
      <c r="E70" s="905"/>
      <c r="F70" s="905"/>
      <c r="G70" s="905"/>
      <c r="H70" s="906">
        <f>D70+E70-F70+G70</f>
        <v>0</v>
      </c>
    </row>
    <row r="71" spans="1:8" ht="15.75">
      <c r="A71" s="871">
        <f>A70+1</f>
        <v>125</v>
      </c>
      <c r="B71" s="907">
        <v>398</v>
      </c>
      <c r="C71" s="908" t="s">
        <v>511</v>
      </c>
      <c r="D71" s="897"/>
      <c r="E71" s="897"/>
      <c r="F71" s="897"/>
      <c r="G71" s="897"/>
      <c r="H71" s="909">
        <f>D71+E71-F71+G71</f>
        <v>0</v>
      </c>
    </row>
    <row r="72" spans="1:8" ht="15.75">
      <c r="A72" s="871">
        <f>A71+1</f>
        <v>126</v>
      </c>
      <c r="B72" s="910">
        <v>399</v>
      </c>
      <c r="C72" s="911" t="s">
        <v>512</v>
      </c>
      <c r="D72" s="912"/>
      <c r="E72" s="912"/>
      <c r="F72" s="912"/>
      <c r="G72" s="912"/>
      <c r="H72" s="913">
        <f>D72+E72-F72+G72</f>
        <v>0</v>
      </c>
    </row>
    <row r="73" spans="1:8" ht="15.75">
      <c r="A73" s="866">
        <f>A72+1</f>
        <v>127</v>
      </c>
      <c r="B73" s="902"/>
      <c r="C73" s="864" t="s">
        <v>513</v>
      </c>
      <c r="D73" s="1162">
        <f>SUM(D62:D72)</f>
        <v>0</v>
      </c>
      <c r="E73" s="1162">
        <f>SUM(E62:E72)</f>
        <v>0</v>
      </c>
      <c r="F73" s="1162">
        <f>SUM(F62:F72)</f>
        <v>0</v>
      </c>
      <c r="G73" s="1162">
        <f>SUM(G62:G72)</f>
        <v>0</v>
      </c>
      <c r="H73" s="1162">
        <f>D73+E73-F73+G73</f>
        <v>0</v>
      </c>
    </row>
    <row r="74" spans="1:8" ht="15.75">
      <c r="A74" s="1163">
        <v>128</v>
      </c>
      <c r="B74" s="1164"/>
      <c r="C74" s="1164" t="s">
        <v>1641</v>
      </c>
      <c r="D74" s="1193">
        <f>'205.1-Ut.Plt.Serv.'!D17+'205.1-Ut.Plt.Serv.'!D36+'205.1-Ut.Plt.Serv.'!D56+'205.1-Ut.Plt.Serv.'!D66+'205.1-Ut.Plt.Serv.'!D12+'205.1-Ut.Plt.Serv.'!D23+'205.1-Ut.Plt.Serv.'!D34+'205.1-Ut.Plt.Serv.'!D44+'205.1-Ut.Plt.Serv.'!D60+'205.1-Ut.Plt.Serv.'!D73</f>
        <v>0</v>
      </c>
      <c r="E74" s="1193">
        <f>'205.1-Ut.Plt.Serv.'!E17+'205.1-Ut.Plt.Serv.'!E36+'205.1-Ut.Plt.Serv.'!E56+'205.1-Ut.Plt.Serv.'!E66+'205.1-Ut.Plt.Serv.'!E12+'205.1-Ut.Plt.Serv.'!E23+'205.1-Ut.Plt.Serv.'!E34+'205.1-Ut.Plt.Serv.'!E44+'205.1-Ut.Plt.Serv.'!E60+'205.1-Ut.Plt.Serv.'!E73</f>
        <v>0</v>
      </c>
      <c r="F74" s="1193">
        <f>'205.1-Ut.Plt.Serv.'!F17+'205.1-Ut.Plt.Serv.'!F36+'205.1-Ut.Plt.Serv.'!F56+'205.1-Ut.Plt.Serv.'!F66+'205.1-Ut.Plt.Serv.'!F12+'205.1-Ut.Plt.Serv.'!F23+'205.1-Ut.Plt.Serv.'!F34+'205.1-Ut.Plt.Serv.'!F44+'205.1-Ut.Plt.Serv.'!F60+'205.1-Ut.Plt.Serv.'!F73</f>
        <v>0</v>
      </c>
      <c r="G74" s="1193">
        <f>'205.1-Ut.Plt.Serv.'!G17+'205.1-Ut.Plt.Serv.'!G36+'205.1-Ut.Plt.Serv.'!G56+'205.1-Ut.Plt.Serv.'!G66+'205.1-Ut.Plt.Serv.'!G12+'205.1-Ut.Plt.Serv.'!G23+'205.1-Ut.Plt.Serv.'!G34+'205.1-Ut.Plt.Serv.'!G44+'205.1-Ut.Plt.Serv.'!G60+'205.1-Ut.Plt.Serv.'!G73</f>
        <v>0</v>
      </c>
      <c r="H74" s="1193">
        <f>'205.1-Ut.Plt.Serv.'!H17+'205.1-Ut.Plt.Serv.'!H36+'205.1-Ut.Plt.Serv.'!H56+'205.1-Ut.Plt.Serv.'!H66+'205.1-Ut.Plt.Serv.'!H12+'205.1-Ut.Plt.Serv.'!H23+'205.1-Ut.Plt.Serv.'!H34+'205.1-Ut.Plt.Serv.'!H44+'205.1-Ut.Plt.Serv.'!H60+'205.1-Ut.Plt.Serv.'!H73</f>
        <v>0</v>
      </c>
    </row>
  </sheetData>
  <sheetProtection/>
  <printOptions/>
  <pageMargins left="0.75" right="0.75" top="1" bottom="1" header="0.5" footer="0.5"/>
  <pageSetup fitToHeight="1" fitToWidth="1" horizontalDpi="300" verticalDpi="300" orientation="portrait" scale="49" r:id="rId1"/>
  <headerFooter alignWithMargins="0">
    <oddFooter>&amp;C&amp;[Page 17</oddFooter>
  </headerFooter>
</worksheet>
</file>

<file path=xl/worksheets/sheet19.xml><?xml version="1.0" encoding="utf-8"?>
<worksheet xmlns="http://schemas.openxmlformats.org/spreadsheetml/2006/main" xmlns:r="http://schemas.openxmlformats.org/officeDocument/2006/relationships">
  <dimension ref="A1:G77"/>
  <sheetViews>
    <sheetView zoomScale="75" zoomScaleNormal="75" zoomScalePageLayoutView="0" workbookViewId="0" topLeftCell="A1">
      <selection activeCell="A59" sqref="A59"/>
    </sheetView>
  </sheetViews>
  <sheetFormatPr defaultColWidth="9.00390625" defaultRowHeight="15.75"/>
  <cols>
    <col min="1" max="1" width="5.375" style="0" customWidth="1"/>
    <col min="2" max="2" width="60.625" style="0" customWidth="1"/>
    <col min="3" max="7" width="20.625" style="0" customWidth="1"/>
  </cols>
  <sheetData>
    <row r="1" spans="1:7" ht="16.5" thickBot="1">
      <c r="A1" s="636" t="str">
        <f>'Table Contents'!$A$1</f>
        <v>Annual Report of:                                                                                                                 Year Ended December 31, 2023</v>
      </c>
      <c r="B1" s="1"/>
      <c r="C1" s="1"/>
      <c r="D1" s="1"/>
      <c r="E1" s="134"/>
      <c r="F1" s="627"/>
      <c r="G1" s="813"/>
    </row>
    <row r="2" spans="1:7" ht="15.75">
      <c r="A2" s="38"/>
      <c r="B2" s="38" t="s">
        <v>514</v>
      </c>
      <c r="C2" s="38"/>
      <c r="D2" s="38"/>
      <c r="E2" s="38"/>
      <c r="F2" s="814"/>
      <c r="G2" s="306"/>
    </row>
    <row r="3" spans="1:7" ht="15.75">
      <c r="A3" s="38"/>
      <c r="B3" s="38"/>
      <c r="C3" s="38"/>
      <c r="D3" s="38"/>
      <c r="E3" s="38"/>
      <c r="F3" s="814"/>
      <c r="G3" s="306"/>
    </row>
    <row r="4" spans="1:7" ht="15.75">
      <c r="A4" s="1046" t="s">
        <v>515</v>
      </c>
      <c r="B4" s="1046"/>
      <c r="C4" s="1046"/>
      <c r="D4" s="1046"/>
      <c r="E4" s="1046"/>
      <c r="F4" s="1046"/>
      <c r="G4" s="1046"/>
    </row>
    <row r="5" spans="1:7" ht="15.75">
      <c r="A5" s="1047" t="s">
        <v>516</v>
      </c>
      <c r="B5" s="1047"/>
      <c r="C5" s="1047"/>
      <c r="D5" s="1047"/>
      <c r="E5" s="1047"/>
      <c r="F5" s="1047"/>
      <c r="G5" s="1047"/>
    </row>
    <row r="6" spans="1:7" ht="15.75">
      <c r="A6" s="1045"/>
      <c r="B6" s="1045"/>
      <c r="C6" s="1045"/>
      <c r="D6" s="1045"/>
      <c r="E6" s="1045"/>
      <c r="F6" s="1045"/>
      <c r="G6" s="1045"/>
    </row>
    <row r="7" spans="1:7" ht="15.75">
      <c r="A7" s="859" t="s">
        <v>517</v>
      </c>
      <c r="B7" s="819"/>
      <c r="C7" s="815"/>
      <c r="D7" s="815"/>
      <c r="E7" s="815"/>
      <c r="F7" s="815"/>
      <c r="G7" s="820"/>
    </row>
    <row r="8" spans="1:7" ht="15.75">
      <c r="A8" s="859" t="s">
        <v>518</v>
      </c>
      <c r="B8" s="819"/>
      <c r="C8" s="815"/>
      <c r="D8" s="815"/>
      <c r="E8" s="815"/>
      <c r="F8" s="815"/>
      <c r="G8" s="820"/>
    </row>
    <row r="9" spans="1:7" ht="15.75">
      <c r="A9" s="858"/>
      <c r="B9" s="819"/>
      <c r="C9" s="815"/>
      <c r="D9" s="815"/>
      <c r="E9" s="815"/>
      <c r="F9" s="815"/>
      <c r="G9" s="820"/>
    </row>
    <row r="10" spans="1:7" ht="15.75">
      <c r="A10" s="1048"/>
      <c r="B10" s="833"/>
      <c r="C10" s="822"/>
      <c r="D10" s="823">
        <v>101</v>
      </c>
      <c r="E10" s="823">
        <v>104</v>
      </c>
      <c r="F10" s="823">
        <v>105</v>
      </c>
      <c r="G10" s="824">
        <v>107</v>
      </c>
    </row>
    <row r="11" spans="1:7" ht="15.75">
      <c r="A11" s="863"/>
      <c r="B11" s="825"/>
      <c r="C11" s="826"/>
      <c r="D11" s="826" t="s">
        <v>519</v>
      </c>
      <c r="E11" s="827" t="s">
        <v>787</v>
      </c>
      <c r="F11" s="827" t="s">
        <v>520</v>
      </c>
      <c r="G11" s="828" t="s">
        <v>521</v>
      </c>
    </row>
    <row r="12" spans="1:7" ht="15.75">
      <c r="A12" s="866"/>
      <c r="B12" s="829"/>
      <c r="C12" s="826"/>
      <c r="D12" s="826" t="s">
        <v>522</v>
      </c>
      <c r="E12" s="826" t="s">
        <v>523</v>
      </c>
      <c r="F12" s="827" t="s">
        <v>524</v>
      </c>
      <c r="G12" s="828" t="s">
        <v>525</v>
      </c>
    </row>
    <row r="13" spans="1:7" ht="15.75">
      <c r="A13" s="868" t="s">
        <v>1564</v>
      </c>
      <c r="B13" s="22" t="s">
        <v>526</v>
      </c>
      <c r="C13" s="826" t="s">
        <v>1560</v>
      </c>
      <c r="D13" s="826" t="s">
        <v>527</v>
      </c>
      <c r="E13" s="826" t="s">
        <v>528</v>
      </c>
      <c r="F13" s="827" t="s">
        <v>529</v>
      </c>
      <c r="G13" s="828" t="s">
        <v>530</v>
      </c>
    </row>
    <row r="14" spans="1:7" ht="15.75">
      <c r="A14" s="870" t="s">
        <v>1575</v>
      </c>
      <c r="B14" s="27" t="s">
        <v>287</v>
      </c>
      <c r="C14" s="830" t="s">
        <v>288</v>
      </c>
      <c r="D14" s="831" t="s">
        <v>1576</v>
      </c>
      <c r="E14" s="830" t="s">
        <v>1577</v>
      </c>
      <c r="F14" s="831" t="s">
        <v>1578</v>
      </c>
      <c r="G14" s="832" t="s">
        <v>1579</v>
      </c>
    </row>
    <row r="15" spans="1:7" ht="15.75">
      <c r="A15" s="871">
        <v>1</v>
      </c>
      <c r="B15" s="1049" t="s">
        <v>531</v>
      </c>
      <c r="C15" s="79"/>
      <c r="D15" s="79"/>
      <c r="E15" s="79"/>
      <c r="F15" s="79"/>
      <c r="G15" s="79"/>
    </row>
    <row r="16" spans="1:7" ht="15.75">
      <c r="A16" s="871">
        <f aca="true" t="shared" si="0" ref="A16:A28">A15+1</f>
        <v>2</v>
      </c>
      <c r="B16" s="1050" t="s">
        <v>532</v>
      </c>
      <c r="C16" s="890" t="s">
        <v>533</v>
      </c>
      <c r="D16" s="1051" t="s">
        <v>533</v>
      </c>
      <c r="E16" s="890" t="s">
        <v>533</v>
      </c>
      <c r="F16" s="1051" t="s">
        <v>533</v>
      </c>
      <c r="G16" s="1052" t="s">
        <v>533</v>
      </c>
    </row>
    <row r="17" spans="1:7" ht="15.75">
      <c r="A17" s="871">
        <f t="shared" si="0"/>
        <v>3</v>
      </c>
      <c r="B17" s="1053" t="s">
        <v>534</v>
      </c>
      <c r="C17" s="890" t="s">
        <v>533</v>
      </c>
      <c r="D17" s="890" t="s">
        <v>533</v>
      </c>
      <c r="E17" s="890" t="s">
        <v>533</v>
      </c>
      <c r="F17" s="890" t="s">
        <v>533</v>
      </c>
      <c r="G17" s="890" t="s">
        <v>533</v>
      </c>
    </row>
    <row r="18" spans="1:7" ht="15.75">
      <c r="A18" s="879">
        <f t="shared" si="0"/>
        <v>4</v>
      </c>
      <c r="B18" s="1054" t="s">
        <v>535</v>
      </c>
      <c r="C18" s="882">
        <f aca="true" t="shared" si="1" ref="C18:C31">SUM(D18:G18)</f>
        <v>0</v>
      </c>
      <c r="D18" s="882"/>
      <c r="E18" s="882"/>
      <c r="F18" s="882"/>
      <c r="G18" s="882"/>
    </row>
    <row r="19" spans="1:7" ht="15.75">
      <c r="A19" s="871">
        <f t="shared" si="0"/>
        <v>5</v>
      </c>
      <c r="B19" s="1055" t="s">
        <v>536</v>
      </c>
      <c r="C19" s="882">
        <f t="shared" si="1"/>
        <v>0</v>
      </c>
      <c r="D19" s="882"/>
      <c r="E19" s="882"/>
      <c r="F19" s="882"/>
      <c r="G19" s="882"/>
    </row>
    <row r="20" spans="1:7" ht="15.75">
      <c r="A20" s="871">
        <f t="shared" si="0"/>
        <v>6</v>
      </c>
      <c r="B20" s="872"/>
      <c r="C20" s="882">
        <f t="shared" si="1"/>
        <v>0</v>
      </c>
      <c r="D20" s="882"/>
      <c r="E20" s="882"/>
      <c r="F20" s="882"/>
      <c r="G20" s="882"/>
    </row>
    <row r="21" spans="1:7" ht="15.75">
      <c r="A21" s="871">
        <f t="shared" si="0"/>
        <v>7</v>
      </c>
      <c r="B21" s="1056"/>
      <c r="C21" s="882">
        <f t="shared" si="1"/>
        <v>0</v>
      </c>
      <c r="D21" s="882"/>
      <c r="E21" s="882"/>
      <c r="F21" s="882"/>
      <c r="G21" s="882"/>
    </row>
    <row r="22" spans="1:7" ht="15.75">
      <c r="A22" s="871">
        <f t="shared" si="0"/>
        <v>8</v>
      </c>
      <c r="B22" s="1056"/>
      <c r="C22" s="882">
        <f t="shared" si="1"/>
        <v>0</v>
      </c>
      <c r="D22" s="882"/>
      <c r="E22" s="882"/>
      <c r="F22" s="882"/>
      <c r="G22" s="882"/>
    </row>
    <row r="23" spans="1:7" ht="15.75">
      <c r="A23" s="871">
        <f t="shared" si="0"/>
        <v>9</v>
      </c>
      <c r="B23" s="1056"/>
      <c r="C23" s="882">
        <f t="shared" si="1"/>
        <v>0</v>
      </c>
      <c r="D23" s="882"/>
      <c r="E23" s="882"/>
      <c r="F23" s="882"/>
      <c r="G23" s="882"/>
    </row>
    <row r="24" spans="1:7" ht="15.75">
      <c r="A24" s="871">
        <f t="shared" si="0"/>
        <v>10</v>
      </c>
      <c r="B24" s="1057" t="s">
        <v>268</v>
      </c>
      <c r="C24" s="1058">
        <f>SUM(C18:C23)</f>
        <v>0</v>
      </c>
      <c r="D24" s="1058">
        <f>SUM(D18:D23)</f>
        <v>0</v>
      </c>
      <c r="E24" s="1058">
        <f>SUM(E18:E23)</f>
        <v>0</v>
      </c>
      <c r="F24" s="1058">
        <f>SUM(F18:F23)</f>
        <v>0</v>
      </c>
      <c r="G24" s="888">
        <f>SUM(G18:G23)</f>
        <v>0</v>
      </c>
    </row>
    <row r="25" spans="1:7" ht="15.75">
      <c r="A25" s="871">
        <v>11</v>
      </c>
      <c r="B25" s="1053" t="s">
        <v>537</v>
      </c>
      <c r="C25" s="882">
        <f t="shared" si="1"/>
        <v>0</v>
      </c>
      <c r="D25" s="882"/>
      <c r="E25" s="882"/>
      <c r="F25" s="882"/>
      <c r="G25" s="882"/>
    </row>
    <row r="26" spans="1:7" ht="15.75">
      <c r="A26" s="871">
        <f t="shared" si="0"/>
        <v>12</v>
      </c>
      <c r="B26" s="1053" t="s">
        <v>538</v>
      </c>
      <c r="C26" s="882">
        <f t="shared" si="1"/>
        <v>0</v>
      </c>
      <c r="D26" s="882"/>
      <c r="E26" s="882"/>
      <c r="F26" s="882"/>
      <c r="G26" s="882"/>
    </row>
    <row r="27" spans="1:7" ht="15.75">
      <c r="A27" s="871">
        <f t="shared" si="0"/>
        <v>13</v>
      </c>
      <c r="B27" s="3" t="s">
        <v>539</v>
      </c>
      <c r="C27" s="890"/>
      <c r="D27" s="890"/>
      <c r="E27" s="890"/>
      <c r="F27" s="890"/>
      <c r="G27" s="890"/>
    </row>
    <row r="28" spans="1:7" ht="15.75">
      <c r="A28" s="871">
        <f t="shared" si="0"/>
        <v>14</v>
      </c>
      <c r="B28" s="1054"/>
      <c r="C28" s="882">
        <f t="shared" si="1"/>
        <v>0</v>
      </c>
      <c r="D28" s="877"/>
      <c r="E28" s="876"/>
      <c r="F28" s="877"/>
      <c r="G28" s="878"/>
    </row>
    <row r="29" spans="1:7" ht="15.75">
      <c r="A29" s="871">
        <v>15</v>
      </c>
      <c r="B29" s="1053"/>
      <c r="C29" s="882">
        <f t="shared" si="1"/>
        <v>0</v>
      </c>
      <c r="D29" s="877"/>
      <c r="E29" s="876"/>
      <c r="F29" s="877"/>
      <c r="G29" s="878"/>
    </row>
    <row r="30" spans="1:7" ht="15.75">
      <c r="A30" s="871">
        <v>16</v>
      </c>
      <c r="B30" s="1056"/>
      <c r="C30" s="882">
        <f t="shared" si="1"/>
        <v>0</v>
      </c>
      <c r="D30" s="877"/>
      <c r="E30" s="876"/>
      <c r="F30" s="877"/>
      <c r="G30" s="878"/>
    </row>
    <row r="31" spans="1:7" ht="15.75">
      <c r="A31" s="871">
        <v>17</v>
      </c>
      <c r="B31" s="1059"/>
      <c r="C31" s="882">
        <f t="shared" si="1"/>
        <v>0</v>
      </c>
      <c r="D31" s="877"/>
      <c r="E31" s="876"/>
      <c r="F31" s="877"/>
      <c r="G31" s="878"/>
    </row>
    <row r="32" spans="1:7" ht="15.75">
      <c r="A32" s="871">
        <v>18</v>
      </c>
      <c r="B32" s="1053" t="s">
        <v>269</v>
      </c>
      <c r="C32" s="885">
        <f>SUM(C25:C31)</f>
        <v>0</v>
      </c>
      <c r="D32" s="885">
        <f>SUM(D25:D31)</f>
        <v>0</v>
      </c>
      <c r="E32" s="885">
        <f>SUM(E25:E31)</f>
        <v>0</v>
      </c>
      <c r="F32" s="885">
        <f>SUM(F25:F31)</f>
        <v>0</v>
      </c>
      <c r="G32" s="885">
        <f>SUM(G25:G31)</f>
        <v>0</v>
      </c>
    </row>
    <row r="33" spans="1:7" ht="15.75">
      <c r="A33" s="871">
        <f aca="true" t="shared" si="2" ref="A33:A43">A32+1</f>
        <v>19</v>
      </c>
      <c r="B33" s="1049" t="s">
        <v>540</v>
      </c>
      <c r="C33" s="80">
        <f>SUM(C24+C32)</f>
        <v>0</v>
      </c>
      <c r="D33" s="80">
        <f>SUM(D24+D32)</f>
        <v>0</v>
      </c>
      <c r="E33" s="80">
        <f>SUM(E24+E32)</f>
        <v>0</v>
      </c>
      <c r="F33" s="80">
        <f>SUM(F24+F32)</f>
        <v>0</v>
      </c>
      <c r="G33" s="80">
        <f>SUM(G24+G32)</f>
        <v>0</v>
      </c>
    </row>
    <row r="34" spans="1:7" ht="15.75">
      <c r="A34" s="871">
        <f t="shared" si="2"/>
        <v>20</v>
      </c>
      <c r="B34" s="1053" t="s">
        <v>541</v>
      </c>
      <c r="C34" s="890" t="s">
        <v>533</v>
      </c>
      <c r="D34" s="890" t="s">
        <v>533</v>
      </c>
      <c r="E34" s="890" t="s">
        <v>533</v>
      </c>
      <c r="F34" s="890" t="s">
        <v>533</v>
      </c>
      <c r="G34" s="890" t="s">
        <v>533</v>
      </c>
    </row>
    <row r="35" spans="1:7" ht="15.75">
      <c r="A35" s="871">
        <f t="shared" si="2"/>
        <v>21</v>
      </c>
      <c r="B35" s="1053" t="s">
        <v>542</v>
      </c>
      <c r="C35" s="882">
        <f aca="true" t="shared" si="3" ref="C35:C41">SUM(D35:G35)</f>
        <v>0</v>
      </c>
      <c r="D35" s="877"/>
      <c r="E35" s="876"/>
      <c r="F35" s="877"/>
      <c r="G35" s="878"/>
    </row>
    <row r="36" spans="1:7" ht="15.75">
      <c r="A36" s="871">
        <f t="shared" si="2"/>
        <v>22</v>
      </c>
      <c r="B36" s="1053" t="s">
        <v>543</v>
      </c>
      <c r="C36" s="882">
        <f t="shared" si="3"/>
        <v>0</v>
      </c>
      <c r="D36" s="877"/>
      <c r="E36" s="876"/>
      <c r="F36" s="877"/>
      <c r="G36" s="878"/>
    </row>
    <row r="37" spans="1:7" ht="15.75">
      <c r="A37" s="871">
        <f t="shared" si="2"/>
        <v>23</v>
      </c>
      <c r="B37" s="1053" t="s">
        <v>544</v>
      </c>
      <c r="C37" s="1060"/>
      <c r="D37" s="1060"/>
      <c r="E37" s="1060"/>
      <c r="F37" s="1060"/>
      <c r="G37" s="1060"/>
    </row>
    <row r="38" spans="1:7" ht="15.75">
      <c r="A38" s="871">
        <f t="shared" si="2"/>
        <v>24</v>
      </c>
      <c r="B38" s="1059"/>
      <c r="C38" s="882">
        <f t="shared" si="3"/>
        <v>0</v>
      </c>
      <c r="D38" s="877"/>
      <c r="E38" s="876"/>
      <c r="F38" s="877"/>
      <c r="G38" s="878"/>
    </row>
    <row r="39" spans="1:7" ht="15.75">
      <c r="A39" s="871">
        <f t="shared" si="2"/>
        <v>25</v>
      </c>
      <c r="B39" s="1059"/>
      <c r="C39" s="882">
        <f t="shared" si="3"/>
        <v>0</v>
      </c>
      <c r="D39" s="877"/>
      <c r="E39" s="876"/>
      <c r="F39" s="877"/>
      <c r="G39" s="878"/>
    </row>
    <row r="40" spans="1:7" ht="15.75">
      <c r="A40" s="871">
        <f t="shared" si="2"/>
        <v>26</v>
      </c>
      <c r="B40" s="1059"/>
      <c r="C40" s="882">
        <f t="shared" si="3"/>
        <v>0</v>
      </c>
      <c r="D40" s="877"/>
      <c r="E40" s="876"/>
      <c r="F40" s="877"/>
      <c r="G40" s="878"/>
    </row>
    <row r="41" spans="1:7" ht="15.75">
      <c r="A41" s="871">
        <f t="shared" si="2"/>
        <v>27</v>
      </c>
      <c r="B41" s="1056"/>
      <c r="C41" s="882">
        <f t="shared" si="3"/>
        <v>0</v>
      </c>
      <c r="D41" s="877"/>
      <c r="E41" s="876"/>
      <c r="F41" s="877"/>
      <c r="G41" s="878"/>
    </row>
    <row r="42" spans="1:7" ht="15.75">
      <c r="A42" s="871">
        <f t="shared" si="2"/>
        <v>28</v>
      </c>
      <c r="B42" s="1061" t="s">
        <v>545</v>
      </c>
      <c r="C42" s="876">
        <f>SUM(C35:C41)</f>
        <v>0</v>
      </c>
      <c r="D42" s="876">
        <f>SUM(D35:D41)</f>
        <v>0</v>
      </c>
      <c r="E42" s="876">
        <f>SUM(E35:E41)</f>
        <v>0</v>
      </c>
      <c r="F42" s="876">
        <f>SUM(F35:F41)</f>
        <v>0</v>
      </c>
      <c r="G42" s="876">
        <f>SUM(G35:G41)</f>
        <v>0</v>
      </c>
    </row>
    <row r="43" spans="1:7" ht="15.75">
      <c r="A43" s="871">
        <f t="shared" si="2"/>
        <v>29</v>
      </c>
      <c r="B43" s="1049" t="s">
        <v>546</v>
      </c>
      <c r="C43" s="876">
        <f>SUM(C15+C33-C42)</f>
        <v>0</v>
      </c>
      <c r="D43" s="876">
        <f>SUM(D15+D33-D42)</f>
        <v>0</v>
      </c>
      <c r="E43" s="876">
        <f>SUM(E15+E33-E42)</f>
        <v>0</v>
      </c>
      <c r="F43" s="876">
        <f>SUM(F15+F33-F42)</f>
        <v>0</v>
      </c>
      <c r="G43" s="876">
        <f>SUM(G15+G33-G42)</f>
        <v>0</v>
      </c>
    </row>
    <row r="44" spans="1:7" ht="15.75">
      <c r="A44" s="1062"/>
      <c r="B44" s="1063"/>
      <c r="C44" s="1064"/>
      <c r="D44" s="1064"/>
      <c r="E44" s="1064"/>
      <c r="F44" s="1064"/>
      <c r="G44" s="1064"/>
    </row>
    <row r="45" spans="1:7" ht="15.75">
      <c r="A45" s="1065" t="s">
        <v>547</v>
      </c>
      <c r="B45" s="1066"/>
      <c r="C45" s="1066"/>
      <c r="D45" s="1067"/>
      <c r="E45" s="1067"/>
      <c r="F45" s="1067"/>
      <c r="G45" s="1068"/>
    </row>
    <row r="46" spans="1:7" ht="15.75">
      <c r="A46" s="864"/>
      <c r="B46" s="825"/>
      <c r="C46" s="1067"/>
      <c r="D46" s="1067"/>
      <c r="E46" s="1067"/>
      <c r="F46" s="1067"/>
      <c r="G46" s="1068"/>
    </row>
    <row r="47" spans="1:7" ht="15.75">
      <c r="A47" s="1069" t="s">
        <v>548</v>
      </c>
      <c r="B47" s="1069"/>
      <c r="C47" s="1069"/>
      <c r="D47" s="1069"/>
      <c r="E47" s="1069"/>
      <c r="F47" s="1069"/>
      <c r="G47" s="1069"/>
    </row>
    <row r="48" spans="1:7" ht="15.75">
      <c r="A48" s="815"/>
      <c r="B48" s="1070"/>
      <c r="C48" s="815"/>
      <c r="D48" s="815"/>
      <c r="E48" s="815"/>
      <c r="F48" s="815"/>
      <c r="G48" s="1071"/>
    </row>
    <row r="49" spans="1:7" ht="15.75">
      <c r="A49" s="1072"/>
      <c r="B49" s="1073"/>
      <c r="C49" s="1072" t="s">
        <v>549</v>
      </c>
      <c r="D49" s="1072" t="s">
        <v>550</v>
      </c>
      <c r="E49" s="1072" t="s">
        <v>1608</v>
      </c>
      <c r="F49" s="1072" t="s">
        <v>1609</v>
      </c>
      <c r="G49" s="1074"/>
    </row>
    <row r="50" spans="1:7" ht="15.75">
      <c r="A50" s="866" t="s">
        <v>1564</v>
      </c>
      <c r="B50" s="1075" t="s">
        <v>526</v>
      </c>
      <c r="C50" s="1076" t="s">
        <v>1610</v>
      </c>
      <c r="D50" s="1076" t="s">
        <v>1610</v>
      </c>
      <c r="E50" s="1076" t="s">
        <v>1610</v>
      </c>
      <c r="F50" s="1076" t="s">
        <v>1610</v>
      </c>
      <c r="G50" s="1077" t="s">
        <v>1611</v>
      </c>
    </row>
    <row r="51" spans="1:7" ht="15.75">
      <c r="A51" s="1078" t="s">
        <v>1575</v>
      </c>
      <c r="B51" s="1075" t="s">
        <v>287</v>
      </c>
      <c r="C51" s="866" t="s">
        <v>288</v>
      </c>
      <c r="D51" s="866" t="s">
        <v>1576</v>
      </c>
      <c r="E51" s="866" t="s">
        <v>1577</v>
      </c>
      <c r="F51" s="866" t="s">
        <v>1578</v>
      </c>
      <c r="G51" s="1079" t="s">
        <v>1579</v>
      </c>
    </row>
    <row r="52" spans="1:7" ht="15.75">
      <c r="A52" s="1078">
        <v>1</v>
      </c>
      <c r="B52" s="1080" t="s">
        <v>1612</v>
      </c>
      <c r="C52" s="1081"/>
      <c r="D52" s="1081"/>
      <c r="E52" s="1081"/>
      <c r="F52" s="1081"/>
      <c r="G52" s="1082">
        <f aca="true" t="shared" si="4" ref="G52:G57">SUM(C52:F52)</f>
        <v>0</v>
      </c>
    </row>
    <row r="53" spans="1:7" ht="15.75">
      <c r="A53" s="1083">
        <v>2</v>
      </c>
      <c r="B53" s="1080" t="s">
        <v>1613</v>
      </c>
      <c r="C53" s="1081"/>
      <c r="D53" s="1081"/>
      <c r="E53" s="1081"/>
      <c r="F53" s="1081"/>
      <c r="G53" s="1082">
        <f t="shared" si="4"/>
        <v>0</v>
      </c>
    </row>
    <row r="54" spans="1:7" ht="15.75">
      <c r="A54" s="1083">
        <v>3</v>
      </c>
      <c r="B54" s="1080" t="s">
        <v>1614</v>
      </c>
      <c r="C54" s="1081"/>
      <c r="D54" s="1081"/>
      <c r="E54" s="1081"/>
      <c r="F54" s="1081"/>
      <c r="G54" s="1082">
        <f t="shared" si="4"/>
        <v>0</v>
      </c>
    </row>
    <row r="55" spans="1:7" ht="15.75">
      <c r="A55" s="1083">
        <v>4</v>
      </c>
      <c r="B55" s="1080" t="s">
        <v>1615</v>
      </c>
      <c r="C55" s="1081"/>
      <c r="D55" s="1081"/>
      <c r="E55" s="1081"/>
      <c r="F55" s="1081"/>
      <c r="G55" s="1082">
        <f t="shared" si="4"/>
        <v>0</v>
      </c>
    </row>
    <row r="56" spans="1:7" ht="15.75">
      <c r="A56" s="1083">
        <v>5</v>
      </c>
      <c r="B56" s="1080" t="s">
        <v>1616</v>
      </c>
      <c r="C56" s="1081"/>
      <c r="D56" s="1081"/>
      <c r="E56" s="1081"/>
      <c r="F56" s="1081"/>
      <c r="G56" s="1082">
        <f t="shared" si="4"/>
        <v>0</v>
      </c>
    </row>
    <row r="57" spans="1:7" ht="15.75">
      <c r="A57" s="1083">
        <v>6</v>
      </c>
      <c r="B57" s="1080" t="s">
        <v>1617</v>
      </c>
      <c r="C57" s="1081"/>
      <c r="D57" s="1081"/>
      <c r="E57" s="1081"/>
      <c r="F57" s="1081"/>
      <c r="G57" s="1082">
        <f t="shared" si="4"/>
        <v>0</v>
      </c>
    </row>
    <row r="58" spans="1:7" ht="15.75">
      <c r="A58" s="1083">
        <v>7</v>
      </c>
      <c r="B58" s="1080"/>
      <c r="C58" s="1081"/>
      <c r="D58" s="1081"/>
      <c r="E58" s="1081"/>
      <c r="F58" s="1081"/>
      <c r="G58" s="1082"/>
    </row>
    <row r="59" spans="1:7" ht="15.75">
      <c r="A59" s="1083">
        <v>8</v>
      </c>
      <c r="B59" s="1080"/>
      <c r="C59" s="1081"/>
      <c r="D59" s="1081"/>
      <c r="E59" s="1081"/>
      <c r="F59" s="1081"/>
      <c r="G59" s="1082"/>
    </row>
    <row r="60" spans="1:7" ht="15.75">
      <c r="A60" s="815"/>
      <c r="B60" s="819"/>
      <c r="C60" s="815"/>
      <c r="D60" s="815"/>
      <c r="E60" s="815"/>
      <c r="F60" s="815"/>
      <c r="G60" s="820"/>
    </row>
    <row r="61" spans="1:7" ht="15.75">
      <c r="A61" s="817"/>
      <c r="B61" s="816"/>
      <c r="C61" s="817"/>
      <c r="D61" s="817"/>
      <c r="E61" s="817"/>
      <c r="F61" s="817"/>
      <c r="G61" s="818"/>
    </row>
    <row r="62" spans="1:7" ht="15.75">
      <c r="A62" s="817"/>
      <c r="B62" s="816"/>
      <c r="C62" s="817"/>
      <c r="D62" s="817"/>
      <c r="E62" s="817"/>
      <c r="F62" s="817"/>
      <c r="G62" s="818"/>
    </row>
    <row r="63" spans="1:7" ht="15.75">
      <c r="A63" s="817"/>
      <c r="B63" s="816"/>
      <c r="C63" s="817"/>
      <c r="D63" s="817"/>
      <c r="E63" s="817"/>
      <c r="F63" s="817"/>
      <c r="G63" s="818"/>
    </row>
    <row r="64" spans="1:7" ht="15.75">
      <c r="A64" s="817"/>
      <c r="B64" s="816"/>
      <c r="C64" s="817"/>
      <c r="D64" s="817"/>
      <c r="E64" s="817"/>
      <c r="F64" s="817"/>
      <c r="G64" s="818"/>
    </row>
    <row r="65" spans="1:7" ht="15.75">
      <c r="A65" s="817"/>
      <c r="B65" s="816"/>
      <c r="C65" s="817"/>
      <c r="D65" s="817"/>
      <c r="E65" s="817"/>
      <c r="F65" s="817"/>
      <c r="G65" s="818"/>
    </row>
    <row r="66" spans="1:7" ht="15.75">
      <c r="A66" s="817"/>
      <c r="B66" s="816"/>
      <c r="C66" s="817"/>
      <c r="D66" s="817"/>
      <c r="E66" s="817"/>
      <c r="F66" s="817"/>
      <c r="G66" s="818"/>
    </row>
    <row r="67" spans="1:7" ht="15.75">
      <c r="A67" s="817"/>
      <c r="B67" s="816"/>
      <c r="C67" s="817"/>
      <c r="D67" s="817"/>
      <c r="E67" s="817"/>
      <c r="F67" s="817"/>
      <c r="G67" s="818"/>
    </row>
    <row r="68" spans="1:7" ht="15.75">
      <c r="A68" s="817"/>
      <c r="B68" s="816"/>
      <c r="C68" s="817"/>
      <c r="D68" s="817"/>
      <c r="E68" s="817"/>
      <c r="F68" s="817"/>
      <c r="G68" s="818"/>
    </row>
    <row r="69" spans="1:7" ht="15.75">
      <c r="A69" s="817"/>
      <c r="B69" s="816"/>
      <c r="C69" s="817"/>
      <c r="D69" s="817"/>
      <c r="E69" s="817"/>
      <c r="F69" s="817"/>
      <c r="G69" s="818"/>
    </row>
    <row r="70" spans="1:7" ht="15.75">
      <c r="A70" s="817"/>
      <c r="B70" s="816"/>
      <c r="C70" s="817"/>
      <c r="D70" s="817"/>
      <c r="E70" s="817"/>
      <c r="F70" s="817"/>
      <c r="G70" s="818"/>
    </row>
    <row r="71" spans="1:7" ht="15.75">
      <c r="A71" s="817"/>
      <c r="B71" s="816"/>
      <c r="C71" s="817"/>
      <c r="D71" s="817"/>
      <c r="E71" s="817"/>
      <c r="F71" s="817"/>
      <c r="G71" s="818"/>
    </row>
    <row r="72" spans="1:7" ht="15.75">
      <c r="A72" s="817"/>
      <c r="B72" s="816"/>
      <c r="C72" s="817"/>
      <c r="D72" s="817"/>
      <c r="E72" s="817"/>
      <c r="F72" s="817"/>
      <c r="G72" s="818"/>
    </row>
    <row r="73" spans="1:7" ht="15.75">
      <c r="A73" s="817"/>
      <c r="B73" s="816"/>
      <c r="C73" s="817"/>
      <c r="D73" s="817"/>
      <c r="E73" s="817"/>
      <c r="F73" s="817"/>
      <c r="G73" s="818"/>
    </row>
    <row r="74" spans="1:7" ht="15.75">
      <c r="A74" s="817"/>
      <c r="B74" s="816"/>
      <c r="C74" s="817"/>
      <c r="D74" s="817"/>
      <c r="E74" s="817"/>
      <c r="F74" s="817"/>
      <c r="G74" s="818"/>
    </row>
    <row r="75" spans="1:7" ht="15.75">
      <c r="A75" s="817"/>
      <c r="B75" s="816"/>
      <c r="C75" s="817"/>
      <c r="D75" s="817"/>
      <c r="E75" s="817"/>
      <c r="F75" s="817"/>
      <c r="G75" s="818"/>
    </row>
    <row r="76" spans="1:7" ht="15.75">
      <c r="A76" s="817"/>
      <c r="B76" s="816"/>
      <c r="C76" s="817"/>
      <c r="D76" s="817"/>
      <c r="E76" s="817"/>
      <c r="F76" s="817"/>
      <c r="G76" s="818"/>
    </row>
    <row r="77" spans="1:7" ht="15.75">
      <c r="A77" s="817"/>
      <c r="B77" s="816"/>
      <c r="C77" s="817"/>
      <c r="D77" s="817"/>
      <c r="E77" s="817"/>
      <c r="F77" s="817"/>
      <c r="G77" s="818"/>
    </row>
  </sheetData>
  <sheetProtection/>
  <printOptions horizontalCentered="1"/>
  <pageMargins left="0.5" right="0.5" top="0.5" bottom="0.5" header="0.5" footer="0.5"/>
  <pageSetup horizontalDpi="300" verticalDpi="300" orientation="landscape" scale="55" r:id="rId1"/>
  <headerFooter alignWithMargins="0">
    <oddFooter>&amp;C&amp;[Page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1"/>
  <sheetViews>
    <sheetView zoomScalePageLayoutView="0" workbookViewId="0" topLeftCell="A1">
      <selection activeCell="A2" sqref="A2"/>
    </sheetView>
  </sheetViews>
  <sheetFormatPr defaultColWidth="9.00390625" defaultRowHeight="15.75"/>
  <cols>
    <col min="1" max="1" width="40.875" style="0" customWidth="1"/>
    <col min="2" max="2" width="5.125" style="793" customWidth="1"/>
    <col min="3" max="3" width="40.875" style="0" customWidth="1"/>
    <col min="4" max="4" width="5.875" style="0" customWidth="1"/>
  </cols>
  <sheetData>
    <row r="1" spans="1:4" ht="15.75">
      <c r="A1" s="1219" t="s">
        <v>1793</v>
      </c>
      <c r="B1" s="1220"/>
      <c r="C1" s="1220"/>
      <c r="D1" s="1220"/>
    </row>
    <row r="2" spans="1:4" ht="15.75">
      <c r="A2" s="762" t="s">
        <v>284</v>
      </c>
      <c r="B2" s="763"/>
      <c r="C2" s="764"/>
      <c r="D2" s="765"/>
    </row>
    <row r="3" spans="1:4" ht="15.75">
      <c r="A3" s="766" t="s">
        <v>285</v>
      </c>
      <c r="B3" s="767" t="s">
        <v>286</v>
      </c>
      <c r="C3" s="766" t="s">
        <v>285</v>
      </c>
      <c r="D3" s="768" t="s">
        <v>286</v>
      </c>
    </row>
    <row r="4" spans="1:4" ht="15.75">
      <c r="A4" s="769" t="s">
        <v>287</v>
      </c>
      <c r="B4" s="770" t="s">
        <v>288</v>
      </c>
      <c r="C4" s="769" t="s">
        <v>287</v>
      </c>
      <c r="D4" s="771" t="s">
        <v>288</v>
      </c>
    </row>
    <row r="5" spans="1:4" ht="15.75">
      <c r="A5" s="772"/>
      <c r="B5" s="773"/>
      <c r="C5" s="774"/>
      <c r="D5" s="774"/>
    </row>
    <row r="6" spans="1:4" ht="15.75">
      <c r="A6" s="775" t="s">
        <v>289</v>
      </c>
      <c r="B6" s="773"/>
      <c r="C6" s="774"/>
      <c r="D6" s="774"/>
    </row>
    <row r="7" spans="1:4" ht="15.75">
      <c r="A7" s="776" t="s">
        <v>290</v>
      </c>
      <c r="B7" s="777" t="s">
        <v>291</v>
      </c>
      <c r="C7" s="778" t="s">
        <v>292</v>
      </c>
      <c r="D7" s="786">
        <v>40</v>
      </c>
    </row>
    <row r="8" spans="1:4" ht="15.75">
      <c r="A8" s="776" t="s">
        <v>293</v>
      </c>
      <c r="B8" s="777">
        <v>2</v>
      </c>
      <c r="C8" s="778" t="s">
        <v>294</v>
      </c>
      <c r="D8" s="786">
        <v>41</v>
      </c>
    </row>
    <row r="9" spans="1:4" ht="15.75">
      <c r="A9" s="776" t="s">
        <v>295</v>
      </c>
      <c r="B9" s="781">
        <v>3</v>
      </c>
      <c r="C9" s="778" t="s">
        <v>296</v>
      </c>
      <c r="D9" s="786">
        <v>41</v>
      </c>
    </row>
    <row r="10" spans="1:4" ht="15.75">
      <c r="A10" s="776" t="s">
        <v>1448</v>
      </c>
      <c r="B10" s="781">
        <v>4</v>
      </c>
      <c r="C10" s="1212" t="s">
        <v>1449</v>
      </c>
      <c r="D10" s="1213">
        <v>42</v>
      </c>
    </row>
    <row r="11" spans="1:4" ht="15.75">
      <c r="A11" s="776" t="s">
        <v>1450</v>
      </c>
      <c r="B11" s="777" t="s">
        <v>1451</v>
      </c>
      <c r="C11" s="796" t="s">
        <v>1452</v>
      </c>
      <c r="D11" s="779">
        <v>43</v>
      </c>
    </row>
    <row r="12" spans="1:4" ht="15.75">
      <c r="A12" s="776" t="s">
        <v>1453</v>
      </c>
      <c r="B12" s="781" t="s">
        <v>1454</v>
      </c>
      <c r="C12" s="778" t="s">
        <v>1455</v>
      </c>
      <c r="D12" s="780"/>
    </row>
    <row r="13" spans="1:4" ht="15.75">
      <c r="A13" s="776" t="s">
        <v>1456</v>
      </c>
      <c r="B13" s="781" t="s">
        <v>1457</v>
      </c>
      <c r="C13" s="778" t="s">
        <v>1458</v>
      </c>
      <c r="D13" s="780">
        <v>44</v>
      </c>
    </row>
    <row r="14" spans="1:4" ht="15.75">
      <c r="A14" s="776" t="s">
        <v>1459</v>
      </c>
      <c r="B14" s="781" t="s">
        <v>1460</v>
      </c>
      <c r="C14" s="778" t="s">
        <v>1461</v>
      </c>
      <c r="D14" s="780">
        <v>45</v>
      </c>
    </row>
    <row r="15" spans="1:4" ht="15.75">
      <c r="A15" s="776" t="s">
        <v>1462</v>
      </c>
      <c r="B15" s="781">
        <v>10</v>
      </c>
      <c r="C15" s="778"/>
      <c r="D15" s="779"/>
    </row>
    <row r="16" spans="1:4" ht="15.75">
      <c r="A16" s="776" t="s">
        <v>1463</v>
      </c>
      <c r="B16" s="781">
        <v>11</v>
      </c>
      <c r="C16" s="778" t="s">
        <v>1464</v>
      </c>
      <c r="D16" s="780">
        <v>46</v>
      </c>
    </row>
    <row r="17" spans="1:4" ht="15.75">
      <c r="A17" s="776"/>
      <c r="B17" s="781"/>
      <c r="D17" s="657"/>
    </row>
    <row r="18" spans="1:4" ht="15.75">
      <c r="A18" s="783" t="s">
        <v>1465</v>
      </c>
      <c r="B18" s="784"/>
      <c r="D18" s="657"/>
    </row>
    <row r="19" spans="1:4" ht="15.75">
      <c r="A19" s="776" t="s">
        <v>1466</v>
      </c>
      <c r="B19" s="785" t="s">
        <v>1467</v>
      </c>
      <c r="D19" s="657"/>
    </row>
    <row r="20" spans="1:4" ht="15.75">
      <c r="A20" s="776" t="s">
        <v>1468</v>
      </c>
      <c r="B20" s="786">
        <v>15</v>
      </c>
      <c r="D20" s="657"/>
    </row>
    <row r="21" spans="1:4" ht="15.75">
      <c r="A21" s="776" t="s">
        <v>923</v>
      </c>
      <c r="B21" s="786" t="s">
        <v>924</v>
      </c>
      <c r="D21" s="657"/>
    </row>
    <row r="22" spans="1:4" ht="15.75">
      <c r="A22" s="799" t="s">
        <v>925</v>
      </c>
      <c r="B22" s="800">
        <v>18</v>
      </c>
      <c r="C22" s="778"/>
      <c r="D22" s="782"/>
    </row>
    <row r="23" spans="1:4" ht="15.75">
      <c r="A23" s="799" t="s">
        <v>926</v>
      </c>
      <c r="B23" s="800">
        <v>18</v>
      </c>
      <c r="C23" s="778"/>
      <c r="D23" s="782"/>
    </row>
    <row r="24" spans="1:4" ht="15.75">
      <c r="A24" s="799" t="s">
        <v>927</v>
      </c>
      <c r="B24" s="800">
        <v>19</v>
      </c>
      <c r="C24" s="849"/>
      <c r="D24" s="782"/>
    </row>
    <row r="25" spans="1:4" ht="15.75">
      <c r="A25" s="776" t="s">
        <v>928</v>
      </c>
      <c r="B25" s="786">
        <v>20</v>
      </c>
      <c r="C25" s="849"/>
      <c r="D25" s="782"/>
    </row>
    <row r="26" spans="1:4" ht="15.75">
      <c r="A26" s="776" t="s">
        <v>929</v>
      </c>
      <c r="B26" s="786">
        <v>21</v>
      </c>
      <c r="C26" s="774"/>
      <c r="D26" s="774"/>
    </row>
    <row r="27" spans="1:4" ht="15.75">
      <c r="A27" s="776" t="s">
        <v>930</v>
      </c>
      <c r="B27" s="786">
        <v>21</v>
      </c>
      <c r="D27" s="657"/>
    </row>
    <row r="28" spans="1:4" ht="15.75">
      <c r="A28" s="776" t="s">
        <v>964</v>
      </c>
      <c r="B28" s="786">
        <v>22</v>
      </c>
      <c r="C28" s="774"/>
      <c r="D28" s="774"/>
    </row>
    <row r="29" spans="1:4" ht="15.75">
      <c r="A29" s="776" t="s">
        <v>965</v>
      </c>
      <c r="B29" s="786">
        <v>23</v>
      </c>
      <c r="C29" s="774"/>
      <c r="D29" s="774"/>
    </row>
    <row r="30" spans="1:4" ht="15.75">
      <c r="A30" s="787" t="s">
        <v>966</v>
      </c>
      <c r="B30" s="788">
        <v>24</v>
      </c>
      <c r="C30" s="774"/>
      <c r="D30" s="774"/>
    </row>
    <row r="31" spans="1:4" ht="15.75">
      <c r="A31" s="787" t="s">
        <v>967</v>
      </c>
      <c r="B31" s="788">
        <v>24</v>
      </c>
      <c r="C31" s="774"/>
      <c r="D31" s="774"/>
    </row>
    <row r="32" spans="1:4" ht="15.75">
      <c r="A32" s="776" t="s">
        <v>968</v>
      </c>
      <c r="B32" s="789"/>
      <c r="C32" s="774"/>
      <c r="D32" s="774"/>
    </row>
    <row r="33" spans="1:4" ht="15.75">
      <c r="A33" s="776" t="s">
        <v>969</v>
      </c>
      <c r="B33" s="786">
        <v>25</v>
      </c>
      <c r="C33" s="776"/>
      <c r="D33" s="774"/>
    </row>
    <row r="34" spans="1:4" ht="15.75">
      <c r="A34" s="776" t="s">
        <v>970</v>
      </c>
      <c r="B34" s="786" t="s">
        <v>272</v>
      </c>
      <c r="C34" s="774"/>
      <c r="D34" s="774"/>
    </row>
    <row r="35" spans="1:4" ht="15.75">
      <c r="A35" s="776" t="s">
        <v>971</v>
      </c>
      <c r="B35" s="786" t="s">
        <v>273</v>
      </c>
      <c r="C35" s="774"/>
      <c r="D35" s="774"/>
    </row>
    <row r="36" spans="1:4" ht="15.75">
      <c r="A36" s="776" t="s">
        <v>972</v>
      </c>
      <c r="B36" s="786">
        <v>34</v>
      </c>
      <c r="C36" s="774"/>
      <c r="D36" s="774"/>
    </row>
    <row r="37" spans="1:4" ht="15.75">
      <c r="A37" s="776" t="s">
        <v>973</v>
      </c>
      <c r="B37" s="786"/>
      <c r="C37" s="774"/>
      <c r="D37" s="774"/>
    </row>
    <row r="38" spans="1:4" ht="15.75">
      <c r="A38" s="776" t="s">
        <v>974</v>
      </c>
      <c r="B38" s="785">
        <v>34</v>
      </c>
      <c r="C38" s="774"/>
      <c r="D38" s="774"/>
    </row>
    <row r="39" spans="1:4" ht="15.75">
      <c r="A39" s="776" t="s">
        <v>975</v>
      </c>
      <c r="B39" s="785">
        <v>35</v>
      </c>
      <c r="C39" s="774"/>
      <c r="D39" s="774"/>
    </row>
    <row r="40" spans="1:4" ht="15.75">
      <c r="A40" s="776" t="s">
        <v>976</v>
      </c>
      <c r="B40" s="788">
        <v>36</v>
      </c>
      <c r="C40" s="774"/>
      <c r="D40" s="774"/>
    </row>
    <row r="41" spans="1:4" ht="15.75">
      <c r="A41" s="778" t="s">
        <v>977</v>
      </c>
      <c r="B41" s="786"/>
      <c r="C41" s="774"/>
      <c r="D41" s="774"/>
    </row>
    <row r="42" spans="1:4" ht="15.75">
      <c r="A42" s="778" t="s">
        <v>978</v>
      </c>
      <c r="B42" s="786">
        <v>36</v>
      </c>
      <c r="C42" s="774"/>
      <c r="D42" s="774"/>
    </row>
    <row r="43" spans="1:4" ht="15.75">
      <c r="A43" s="778" t="s">
        <v>979</v>
      </c>
      <c r="B43" s="786"/>
      <c r="C43" s="774"/>
      <c r="D43" s="774"/>
    </row>
    <row r="44" spans="1:4" ht="15.75">
      <c r="A44" s="778" t="s">
        <v>980</v>
      </c>
      <c r="B44" s="786">
        <v>37</v>
      </c>
      <c r="C44" s="774"/>
      <c r="D44" s="774"/>
    </row>
    <row r="45" spans="1:4" ht="15.75">
      <c r="A45" s="778" t="s">
        <v>981</v>
      </c>
      <c r="B45" s="786">
        <v>37</v>
      </c>
      <c r="C45" s="774"/>
      <c r="D45" s="774"/>
    </row>
    <row r="46" spans="1:4" ht="15.75">
      <c r="A46" s="778" t="s">
        <v>982</v>
      </c>
      <c r="B46" s="786">
        <v>38</v>
      </c>
      <c r="C46" s="774"/>
      <c r="D46" s="774"/>
    </row>
    <row r="47" spans="1:4" ht="15.75">
      <c r="A47" s="799" t="s">
        <v>983</v>
      </c>
      <c r="B47" s="800">
        <v>39</v>
      </c>
      <c r="C47" s="774"/>
      <c r="D47" s="774"/>
    </row>
    <row r="48" spans="1:4" ht="15.75">
      <c r="A48" s="1158" t="s">
        <v>984</v>
      </c>
      <c r="B48" s="1159">
        <v>40</v>
      </c>
      <c r="C48" s="774"/>
      <c r="D48" s="774"/>
    </row>
    <row r="49" spans="1:4" ht="15.75">
      <c r="A49" s="774"/>
      <c r="B49" s="1160"/>
      <c r="C49" s="774"/>
      <c r="D49" s="657"/>
    </row>
    <row r="50" spans="1:4" ht="15.75">
      <c r="A50" s="790"/>
      <c r="B50" s="1161"/>
      <c r="C50" s="790"/>
      <c r="D50" s="658"/>
    </row>
    <row r="51" spans="1:4" ht="15.75">
      <c r="A51" s="791" t="s">
        <v>985</v>
      </c>
      <c r="B51" s="792"/>
      <c r="C51" s="277"/>
      <c r="D51" s="277"/>
    </row>
  </sheetData>
  <sheetProtection/>
  <mergeCells count="1">
    <mergeCell ref="A1:D1"/>
  </mergeCells>
  <printOptions/>
  <pageMargins left="0.75" right="0.75" top="1" bottom="1" header="0.5" footer="0.5"/>
  <pageSetup fitToHeight="1" fitToWidth="1" horizontalDpi="600" verticalDpi="600" orientation="portrait" scale="83" r:id="rId1"/>
  <headerFooter alignWithMargins="0">
    <oddFooter>&amp;C&amp;[Page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22">
      <selection activeCell="D35" sqref="D35"/>
    </sheetView>
  </sheetViews>
  <sheetFormatPr defaultColWidth="9.00390625" defaultRowHeight="15.75"/>
  <cols>
    <col min="1" max="1" width="4.625" style="150" customWidth="1"/>
    <col min="2" max="2" width="20.125" style="150" customWidth="1"/>
    <col min="3" max="3" width="51.375" style="150" customWidth="1"/>
    <col min="4" max="5" width="12.625" style="150" customWidth="1"/>
    <col min="6" max="6" width="10.625" style="150" customWidth="1"/>
  </cols>
  <sheetData>
    <row r="1" spans="1:7" ht="16.5" thickBot="1">
      <c r="A1" s="636" t="str">
        <f>'Table Contents'!$A$1</f>
        <v>Annual Report of:                                                                                                                 Year Ended December 31, 2023</v>
      </c>
      <c r="B1" s="1"/>
      <c r="C1" s="1"/>
      <c r="D1" s="1"/>
      <c r="E1" s="134"/>
      <c r="F1" s="812"/>
      <c r="G1" s="813"/>
    </row>
    <row r="2" spans="1:6" ht="15.75">
      <c r="A2" s="306"/>
      <c r="B2" s="834" t="s">
        <v>1618</v>
      </c>
      <c r="C2" s="306"/>
      <c r="D2" s="306"/>
      <c r="E2" s="296"/>
      <c r="F2" s="296"/>
    </row>
    <row r="3" spans="1:6" ht="20.25">
      <c r="A3" s="835"/>
      <c r="B3" s="306"/>
      <c r="C3" s="306"/>
      <c r="D3" s="306"/>
      <c r="E3" s="296"/>
      <c r="F3" s="296"/>
    </row>
    <row r="4" spans="1:6" ht="20.25">
      <c r="A4" s="836" t="s">
        <v>1619</v>
      </c>
      <c r="B4" s="151"/>
      <c r="C4" s="152"/>
      <c r="D4" s="153"/>
      <c r="E4" s="152"/>
      <c r="F4" s="152"/>
    </row>
    <row r="5" spans="1:6" ht="15.75">
      <c r="A5" s="151"/>
      <c r="B5" s="151"/>
      <c r="C5" s="152"/>
      <c r="D5" s="153"/>
      <c r="E5" s="152"/>
      <c r="F5" s="152"/>
    </row>
    <row r="6" spans="1:6" ht="15.75">
      <c r="A6" s="154" t="s">
        <v>853</v>
      </c>
      <c r="B6" s="155"/>
      <c r="C6" s="156"/>
      <c r="D6" s="157"/>
      <c r="E6" s="156"/>
      <c r="F6" s="156"/>
    </row>
    <row r="7" spans="1:6" ht="15.75">
      <c r="A7" s="837" t="s">
        <v>1228</v>
      </c>
      <c r="B7" s="155"/>
      <c r="C7" s="156"/>
      <c r="D7" s="157"/>
      <c r="E7" s="156"/>
      <c r="F7" s="156"/>
    </row>
    <row r="8" spans="1:4" ht="15.75">
      <c r="A8" s="837" t="s">
        <v>1470</v>
      </c>
      <c r="D8" s="158"/>
    </row>
    <row r="9" spans="1:6" ht="15.75">
      <c r="A9" s="177"/>
      <c r="B9" s="170"/>
      <c r="C9" s="170"/>
      <c r="D9" s="171"/>
      <c r="E9" s="170"/>
      <c r="F9" s="170"/>
    </row>
    <row r="10" spans="1:6" ht="15.75">
      <c r="A10" s="161"/>
      <c r="B10" s="160"/>
      <c r="C10" s="160"/>
      <c r="D10" s="159"/>
      <c r="E10" s="159" t="s">
        <v>1620</v>
      </c>
      <c r="F10" s="161" t="s">
        <v>1621</v>
      </c>
    </row>
    <row r="11" spans="1:6" ht="18.75">
      <c r="A11" s="161"/>
      <c r="B11" s="838" t="s">
        <v>1622</v>
      </c>
      <c r="C11" s="839"/>
      <c r="D11" s="159" t="s">
        <v>1201</v>
      </c>
      <c r="E11" s="377" t="s">
        <v>1623</v>
      </c>
      <c r="F11" s="161" t="s">
        <v>1624</v>
      </c>
    </row>
    <row r="12" spans="1:6" ht="15.75">
      <c r="A12" s="161" t="s">
        <v>1564</v>
      </c>
      <c r="B12" s="840"/>
      <c r="C12" s="837"/>
      <c r="D12" s="378" t="s">
        <v>1625</v>
      </c>
      <c r="E12" s="161" t="s">
        <v>521</v>
      </c>
      <c r="F12" s="161" t="s">
        <v>1626</v>
      </c>
    </row>
    <row r="13" spans="1:6" ht="15.75">
      <c r="A13" s="164" t="s">
        <v>1575</v>
      </c>
      <c r="B13" s="172" t="s">
        <v>287</v>
      </c>
      <c r="C13" s="162"/>
      <c r="D13" s="163" t="s">
        <v>288</v>
      </c>
      <c r="E13" s="164" t="s">
        <v>1576</v>
      </c>
      <c r="F13" s="164" t="s">
        <v>1577</v>
      </c>
    </row>
    <row r="14" spans="1:6" ht="15.75">
      <c r="A14" s="841">
        <v>1</v>
      </c>
      <c r="B14" s="166"/>
      <c r="C14" s="842"/>
      <c r="D14" s="843"/>
      <c r="E14" s="843"/>
      <c r="F14" s="843"/>
    </row>
    <row r="15" spans="1:6" ht="15.75">
      <c r="A15" s="841">
        <v>2</v>
      </c>
      <c r="B15" s="166"/>
      <c r="C15" s="165"/>
      <c r="D15" s="843"/>
      <c r="E15" s="843"/>
      <c r="F15" s="843"/>
    </row>
    <row r="16" spans="1:6" ht="15.75">
      <c r="A16" s="841">
        <v>3</v>
      </c>
      <c r="B16" s="166"/>
      <c r="C16" s="165"/>
      <c r="D16" s="843"/>
      <c r="E16" s="843"/>
      <c r="F16" s="843"/>
    </row>
    <row r="17" spans="1:6" ht="15.75">
      <c r="A17" s="841">
        <v>4</v>
      </c>
      <c r="B17" s="167"/>
      <c r="C17" s="844"/>
      <c r="D17" s="843"/>
      <c r="E17" s="843"/>
      <c r="F17" s="843"/>
    </row>
    <row r="18" spans="1:6" ht="15.75">
      <c r="A18" s="841">
        <v>5</v>
      </c>
      <c r="B18" s="167"/>
      <c r="C18" s="845"/>
      <c r="D18" s="843"/>
      <c r="E18" s="843"/>
      <c r="F18" s="843"/>
    </row>
    <row r="19" spans="1:6" ht="15.75">
      <c r="A19" s="841">
        <v>6</v>
      </c>
      <c r="B19" s="167"/>
      <c r="C19" s="165"/>
      <c r="D19" s="843"/>
      <c r="E19" s="843"/>
      <c r="F19" s="843"/>
    </row>
    <row r="20" spans="1:6" ht="15.75">
      <c r="A20" s="841">
        <v>7</v>
      </c>
      <c r="B20" s="167"/>
      <c r="C20" s="846"/>
      <c r="D20" s="843"/>
      <c r="E20" s="843"/>
      <c r="F20" s="843"/>
    </row>
    <row r="21" spans="1:6" ht="15.75">
      <c r="A21" s="841">
        <v>8</v>
      </c>
      <c r="B21" s="167"/>
      <c r="C21" s="165"/>
      <c r="D21" s="843"/>
      <c r="E21" s="843"/>
      <c r="F21" s="843"/>
    </row>
    <row r="22" spans="1:6" ht="15.75">
      <c r="A22" s="841">
        <v>9</v>
      </c>
      <c r="B22" s="167"/>
      <c r="C22" s="165"/>
      <c r="D22" s="843"/>
      <c r="E22" s="843"/>
      <c r="F22" s="843"/>
    </row>
    <row r="23" spans="1:6" ht="15.75">
      <c r="A23" s="841">
        <v>10</v>
      </c>
      <c r="B23" s="167"/>
      <c r="C23" s="165"/>
      <c r="D23" s="843"/>
      <c r="E23" s="843"/>
      <c r="F23" s="843"/>
    </row>
    <row r="24" spans="1:6" ht="15.75">
      <c r="A24" s="841">
        <v>11</v>
      </c>
      <c r="B24" s="167"/>
      <c r="C24" s="842"/>
      <c r="D24" s="843"/>
      <c r="E24" s="843"/>
      <c r="F24" s="843"/>
    </row>
    <row r="25" spans="1:6" ht="15.75">
      <c r="A25" s="841">
        <v>12</v>
      </c>
      <c r="B25" s="167"/>
      <c r="C25" s="165"/>
      <c r="D25" s="843"/>
      <c r="E25" s="843"/>
      <c r="F25" s="843"/>
    </row>
    <row r="26" spans="1:6" ht="15.75">
      <c r="A26" s="841">
        <v>13</v>
      </c>
      <c r="B26" s="167"/>
      <c r="C26" s="165"/>
      <c r="D26" s="843"/>
      <c r="E26" s="843"/>
      <c r="F26" s="843"/>
    </row>
    <row r="27" spans="1:6" ht="15.75">
      <c r="A27" s="841">
        <v>14</v>
      </c>
      <c r="B27" s="167"/>
      <c r="C27" s="165"/>
      <c r="D27" s="843"/>
      <c r="E27" s="843"/>
      <c r="F27" s="843"/>
    </row>
    <row r="28" spans="1:6" ht="15.75">
      <c r="A28" s="841">
        <v>15</v>
      </c>
      <c r="B28" s="167"/>
      <c r="C28" s="165"/>
      <c r="D28" s="843"/>
      <c r="E28" s="843"/>
      <c r="F28" s="843"/>
    </row>
    <row r="29" spans="1:6" ht="15.75">
      <c r="A29" s="841">
        <v>16</v>
      </c>
      <c r="B29" s="167"/>
      <c r="C29" s="846"/>
      <c r="D29" s="843"/>
      <c r="E29" s="843"/>
      <c r="F29" s="843"/>
    </row>
    <row r="30" spans="1:6" ht="15.75">
      <c r="A30" s="841">
        <v>17</v>
      </c>
      <c r="B30" s="167"/>
      <c r="C30" s="165"/>
      <c r="D30" s="843"/>
      <c r="E30" s="843"/>
      <c r="F30" s="843"/>
    </row>
    <row r="31" spans="1:6" ht="15.75">
      <c r="A31" s="841">
        <v>18</v>
      </c>
      <c r="B31" s="167"/>
      <c r="C31" s="165"/>
      <c r="D31" s="843"/>
      <c r="E31" s="843"/>
      <c r="F31" s="843"/>
    </row>
    <row r="32" spans="1:6" ht="15.75">
      <c r="A32" s="841">
        <v>19</v>
      </c>
      <c r="B32" s="167"/>
      <c r="C32" s="842"/>
      <c r="D32" s="843"/>
      <c r="E32" s="843"/>
      <c r="F32" s="843"/>
    </row>
    <row r="33" spans="1:6" ht="15.75">
      <c r="A33" s="841">
        <v>20</v>
      </c>
      <c r="B33" s="167"/>
      <c r="C33" s="842"/>
      <c r="D33" s="843"/>
      <c r="E33" s="843"/>
      <c r="F33" s="843"/>
    </row>
    <row r="34" spans="1:6" ht="15.75">
      <c r="A34" s="841">
        <v>21</v>
      </c>
      <c r="B34" s="847"/>
      <c r="C34" s="165"/>
      <c r="D34" s="843"/>
      <c r="E34" s="843"/>
      <c r="F34" s="843"/>
    </row>
    <row r="35" spans="1:6" ht="15.75">
      <c r="A35" s="841">
        <v>22</v>
      </c>
      <c r="B35" s="167"/>
      <c r="C35" s="165"/>
      <c r="D35" s="843"/>
      <c r="E35" s="843"/>
      <c r="F35" s="843"/>
    </row>
    <row r="36" spans="1:6" ht="15.75">
      <c r="A36" s="841">
        <v>23</v>
      </c>
      <c r="B36" s="167"/>
      <c r="C36" s="165"/>
      <c r="D36" s="843"/>
      <c r="E36" s="843"/>
      <c r="F36" s="843"/>
    </row>
    <row r="37" spans="1:6" ht="15.75">
      <c r="A37" s="841">
        <v>24</v>
      </c>
      <c r="B37" s="167"/>
      <c r="C37" s="165"/>
      <c r="D37" s="843"/>
      <c r="E37" s="843"/>
      <c r="F37" s="843"/>
    </row>
    <row r="38" spans="1:6" ht="15.75">
      <c r="A38" s="841">
        <v>25</v>
      </c>
      <c r="B38" s="167"/>
      <c r="C38" s="165" t="s">
        <v>1627</v>
      </c>
      <c r="D38" s="848">
        <f>SUM(D14:D37)</f>
        <v>0</v>
      </c>
      <c r="E38" s="848">
        <f>SUM(E14:E37)</f>
        <v>0</v>
      </c>
      <c r="F38" s="843"/>
    </row>
    <row r="39" spans="1:6" ht="15.75">
      <c r="A39" s="168"/>
      <c r="D39" s="169"/>
      <c r="E39" s="169"/>
      <c r="F39" s="169"/>
    </row>
    <row r="40" spans="4:6" ht="15.75">
      <c r="D40" s="169"/>
      <c r="E40" s="169"/>
      <c r="F40" s="169"/>
    </row>
    <row r="41" spans="4:6" ht="15.75">
      <c r="D41" s="169"/>
      <c r="E41" s="169"/>
      <c r="F41" s="169"/>
    </row>
    <row r="42" spans="4:6" ht="15.75">
      <c r="D42" s="169"/>
      <c r="E42" s="169"/>
      <c r="F42" s="169"/>
    </row>
    <row r="43" spans="4:6" ht="15.75">
      <c r="D43" s="169"/>
      <c r="E43" s="169"/>
      <c r="F43" s="169"/>
    </row>
    <row r="47" spans="4:5" ht="15.75">
      <c r="D47" s="169"/>
      <c r="E47" s="169"/>
    </row>
    <row r="48" spans="4:5" ht="15.75">
      <c r="D48" s="158"/>
      <c r="E48" s="158"/>
    </row>
    <row r="49" ht="15.75">
      <c r="D49" s="158"/>
    </row>
  </sheetData>
  <sheetProtection/>
  <printOptions/>
  <pageMargins left="0.75" right="0.75" top="1" bottom="1" header="0.5" footer="0.5"/>
  <pageSetup fitToHeight="1" fitToWidth="1" horizontalDpi="300" verticalDpi="300" orientation="landscape" scale="79" r:id="rId1"/>
  <headerFooter alignWithMargins="0">
    <oddFooter>&amp;C&amp;[Page 19</oddFoot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Q54"/>
  <sheetViews>
    <sheetView showGridLines="0" zoomScale="75" zoomScaleNormal="75" zoomScalePageLayoutView="0" workbookViewId="0" topLeftCell="A1">
      <selection activeCell="F25" sqref="F25"/>
    </sheetView>
  </sheetViews>
  <sheetFormatPr defaultColWidth="11.00390625" defaultRowHeight="15.75"/>
  <cols>
    <col min="1" max="1" width="4.625" style="2" customWidth="1"/>
    <col min="2" max="2" width="35.125" style="2" customWidth="1"/>
    <col min="3" max="4" width="10.125" style="2" customWidth="1"/>
    <col min="5" max="9" width="15.625" style="2" customWidth="1"/>
    <col min="10" max="10" width="5.375" style="2" customWidth="1"/>
    <col min="11" max="245" width="11.00390625" style="2" customWidth="1"/>
    <col min="246" max="246" width="23.375" style="2" customWidth="1"/>
    <col min="247" max="16384" width="11.00390625" style="2" customWidth="1"/>
  </cols>
  <sheetData>
    <row r="1" spans="1:17" ht="16.5" thickBot="1">
      <c r="A1" s="1" t="str">
        <f>'Table Contents'!$A$1</f>
        <v>Annual Report of:                                                                                                                 Year Ended December 31, 2023</v>
      </c>
      <c r="B1" s="1"/>
      <c r="C1" s="1"/>
      <c r="D1" s="1"/>
      <c r="E1" s="1"/>
      <c r="F1" s="52"/>
      <c r="G1" s="1"/>
      <c r="H1" s="1"/>
      <c r="I1" s="52"/>
      <c r="J1" s="3"/>
      <c r="K1" s="3"/>
      <c r="L1" s="3"/>
      <c r="M1" s="3"/>
      <c r="N1" s="3"/>
      <c r="O1" s="3"/>
      <c r="P1" s="3"/>
      <c r="Q1" s="3"/>
    </row>
    <row r="2" spans="1:17" s="287" customFormat="1" ht="15.75">
      <c r="A2" s="306"/>
      <c r="B2" s="306"/>
      <c r="C2" s="306"/>
      <c r="D2" s="306"/>
      <c r="E2" s="296"/>
      <c r="F2" s="296"/>
      <c r="G2" s="306"/>
      <c r="H2" s="306"/>
      <c r="I2" s="296"/>
      <c r="J2" s="296"/>
      <c r="K2" s="296"/>
      <c r="L2" s="312"/>
      <c r="M2" s="312"/>
      <c r="N2" s="312"/>
      <c r="O2" s="312"/>
      <c r="P2" s="312"/>
      <c r="Q2" s="312"/>
    </row>
    <row r="3" ht="15.75">
      <c r="C3" s="83" t="s">
        <v>1628</v>
      </c>
    </row>
    <row r="5" ht="15.75">
      <c r="A5" s="187" t="s">
        <v>1629</v>
      </c>
    </row>
    <row r="6" spans="1:2" ht="15.75">
      <c r="A6" s="187" t="s">
        <v>1630</v>
      </c>
      <c r="B6" s="187"/>
    </row>
    <row r="7" spans="1:2" ht="15.75">
      <c r="A7" s="84" t="s">
        <v>1631</v>
      </c>
      <c r="B7" s="84"/>
    </row>
    <row r="8" spans="1:2" ht="15.75">
      <c r="A8" s="360" t="s">
        <v>1632</v>
      </c>
      <c r="B8" s="84"/>
    </row>
    <row r="9" spans="1:3" ht="15.75">
      <c r="A9" s="187" t="s">
        <v>1633</v>
      </c>
      <c r="C9" s="187"/>
    </row>
    <row r="10" spans="1:2" ht="15.75">
      <c r="A10" s="360" t="s">
        <v>1634</v>
      </c>
      <c r="B10" s="84"/>
    </row>
    <row r="11" ht="15.75">
      <c r="A11" s="187" t="s">
        <v>1635</v>
      </c>
    </row>
    <row r="12" ht="15.75">
      <c r="A12" s="187" t="s">
        <v>1636</v>
      </c>
    </row>
    <row r="13" spans="1:2" ht="15.75">
      <c r="A13" s="360" t="s">
        <v>89</v>
      </c>
      <c r="B13" s="84"/>
    </row>
    <row r="14" spans="1:3" ht="15.75">
      <c r="A14" s="187" t="s">
        <v>90</v>
      </c>
      <c r="C14" s="187"/>
    </row>
    <row r="15" spans="1:3" ht="15.75">
      <c r="A15" s="360" t="s">
        <v>91</v>
      </c>
      <c r="B15" s="84"/>
      <c r="C15" s="187"/>
    </row>
    <row r="16" spans="1:3" ht="15.75">
      <c r="A16" s="462" t="s">
        <v>92</v>
      </c>
      <c r="B16" s="84"/>
      <c r="C16" s="187"/>
    </row>
    <row r="17" spans="1:2" ht="15.75">
      <c r="A17" s="360" t="s">
        <v>93</v>
      </c>
      <c r="B17" s="84"/>
    </row>
    <row r="18" spans="1:2" ht="15.75">
      <c r="A18" s="360" t="s">
        <v>94</v>
      </c>
      <c r="B18" s="84"/>
    </row>
    <row r="19" spans="1:3" ht="15.75">
      <c r="A19" s="187" t="s">
        <v>95</v>
      </c>
      <c r="C19" s="187"/>
    </row>
    <row r="21" spans="1:16" ht="15.75">
      <c r="A21" s="86"/>
      <c r="B21" s="85"/>
      <c r="C21" s="86"/>
      <c r="D21" s="85" t="s">
        <v>1626</v>
      </c>
      <c r="E21" s="86" t="s">
        <v>96</v>
      </c>
      <c r="F21" s="85" t="s">
        <v>97</v>
      </c>
      <c r="G21" s="86" t="s">
        <v>98</v>
      </c>
      <c r="H21" s="85" t="s">
        <v>99</v>
      </c>
      <c r="I21" s="86" t="s">
        <v>100</v>
      </c>
      <c r="J21" s="87"/>
      <c r="K21" s="87"/>
      <c r="L21" s="87"/>
      <c r="M21" s="87"/>
      <c r="N21" s="87"/>
      <c r="O21" s="87"/>
      <c r="P21" s="87"/>
    </row>
    <row r="22" spans="1:16" ht="15.75">
      <c r="A22" s="89"/>
      <c r="B22" s="88"/>
      <c r="C22" s="89" t="s">
        <v>1626</v>
      </c>
      <c r="D22" s="88" t="s">
        <v>101</v>
      </c>
      <c r="E22" s="89" t="s">
        <v>1202</v>
      </c>
      <c r="F22" s="88" t="s">
        <v>102</v>
      </c>
      <c r="G22" s="89" t="s">
        <v>103</v>
      </c>
      <c r="H22" s="88" t="s">
        <v>104</v>
      </c>
      <c r="I22" s="89" t="s">
        <v>105</v>
      </c>
      <c r="J22" s="87"/>
      <c r="K22" s="87"/>
      <c r="L22" s="87"/>
      <c r="M22" s="87"/>
      <c r="N22" s="87"/>
      <c r="O22" s="87"/>
      <c r="P22" s="87"/>
    </row>
    <row r="23" spans="1:16" ht="15.75">
      <c r="A23" s="361" t="s">
        <v>1564</v>
      </c>
      <c r="B23" s="88" t="s">
        <v>106</v>
      </c>
      <c r="C23" s="89" t="s">
        <v>107</v>
      </c>
      <c r="D23" s="88" t="s">
        <v>108</v>
      </c>
      <c r="E23" s="89" t="s">
        <v>1206</v>
      </c>
      <c r="F23" s="88" t="s">
        <v>109</v>
      </c>
      <c r="G23" s="89" t="s">
        <v>1206</v>
      </c>
      <c r="H23" s="88" t="s">
        <v>1207</v>
      </c>
      <c r="I23" s="89" t="s">
        <v>110</v>
      </c>
      <c r="J23" s="87"/>
      <c r="K23" s="87"/>
      <c r="L23" s="87"/>
      <c r="M23" s="87"/>
      <c r="N23" s="87"/>
      <c r="O23" s="87"/>
      <c r="P23" s="87"/>
    </row>
    <row r="24" spans="1:16" ht="15.75">
      <c r="A24" s="361" t="s">
        <v>1575</v>
      </c>
      <c r="B24" s="90" t="s">
        <v>287</v>
      </c>
      <c r="C24" s="91" t="s">
        <v>288</v>
      </c>
      <c r="D24" s="90" t="s">
        <v>1576</v>
      </c>
      <c r="E24" s="91" t="s">
        <v>1577</v>
      </c>
      <c r="F24" s="90" t="s">
        <v>1578</v>
      </c>
      <c r="G24" s="91" t="s">
        <v>1579</v>
      </c>
      <c r="H24" s="90" t="s">
        <v>1580</v>
      </c>
      <c r="I24" s="91" t="s">
        <v>1581</v>
      </c>
      <c r="J24" s="87"/>
      <c r="K24" s="87"/>
      <c r="L24" s="87"/>
      <c r="M24" s="87"/>
      <c r="N24" s="87"/>
      <c r="O24" s="87"/>
      <c r="P24" s="87"/>
    </row>
    <row r="25" spans="1:16" ht="15.75">
      <c r="A25" s="362">
        <v>1</v>
      </c>
      <c r="B25" s="307" t="s">
        <v>111</v>
      </c>
      <c r="C25" s="62"/>
      <c r="D25" s="62"/>
      <c r="E25" s="62"/>
      <c r="F25" s="62"/>
      <c r="G25" s="62"/>
      <c r="H25" s="62"/>
      <c r="I25" s="637"/>
      <c r="J25" s="87"/>
      <c r="K25" s="87"/>
      <c r="L25" s="87"/>
      <c r="M25" s="87"/>
      <c r="N25" s="87"/>
      <c r="O25" s="87"/>
      <c r="P25" s="87"/>
    </row>
    <row r="26" spans="1:16" ht="15.75">
      <c r="A26" s="363">
        <v>2</v>
      </c>
      <c r="B26" s="62"/>
      <c r="C26" s="62"/>
      <c r="D26" s="62"/>
      <c r="E26" s="62"/>
      <c r="F26" s="62"/>
      <c r="G26" s="62"/>
      <c r="H26" s="62"/>
      <c r="I26" s="637"/>
      <c r="J26" s="87"/>
      <c r="K26" s="87"/>
      <c r="L26" s="87"/>
      <c r="M26" s="87"/>
      <c r="N26" s="87"/>
      <c r="O26" s="87"/>
      <c r="P26" s="87"/>
    </row>
    <row r="27" spans="1:16" ht="15.75">
      <c r="A27" s="363">
        <v>3</v>
      </c>
      <c r="B27" s="62"/>
      <c r="C27" s="62"/>
      <c r="D27" s="62"/>
      <c r="E27" s="62"/>
      <c r="F27" s="62"/>
      <c r="G27" s="62"/>
      <c r="H27" s="62"/>
      <c r="I27" s="637"/>
      <c r="J27" s="87"/>
      <c r="K27" s="87"/>
      <c r="L27" s="87"/>
      <c r="M27" s="87"/>
      <c r="N27" s="87"/>
      <c r="O27" s="87"/>
      <c r="P27" s="87"/>
    </row>
    <row r="28" spans="1:16" ht="15.75">
      <c r="A28" s="363">
        <v>4</v>
      </c>
      <c r="B28" s="62"/>
      <c r="C28" s="62"/>
      <c r="D28" s="62"/>
      <c r="E28" s="62"/>
      <c r="F28" s="62"/>
      <c r="G28" s="62"/>
      <c r="H28" s="62"/>
      <c r="I28" s="637"/>
      <c r="J28" s="87"/>
      <c r="K28" s="87"/>
      <c r="L28" s="87"/>
      <c r="M28" s="87"/>
      <c r="N28" s="87"/>
      <c r="O28" s="87"/>
      <c r="P28" s="87"/>
    </row>
    <row r="29" spans="1:16" ht="15.75">
      <c r="A29" s="363">
        <v>5</v>
      </c>
      <c r="B29" s="62"/>
      <c r="C29" s="62"/>
      <c r="D29" s="62"/>
      <c r="E29" s="62"/>
      <c r="F29" s="62"/>
      <c r="G29" s="62"/>
      <c r="H29" s="62"/>
      <c r="I29" s="637"/>
      <c r="J29" s="87"/>
      <c r="K29" s="87"/>
      <c r="L29" s="87"/>
      <c r="M29" s="87"/>
      <c r="N29" s="87"/>
      <c r="O29" s="87"/>
      <c r="P29" s="87"/>
    </row>
    <row r="30" spans="1:16" ht="15.75">
      <c r="A30" s="363">
        <v>6</v>
      </c>
      <c r="B30" s="62"/>
      <c r="C30" s="62"/>
      <c r="D30" s="62"/>
      <c r="E30" s="62"/>
      <c r="F30" s="62"/>
      <c r="G30" s="62"/>
      <c r="H30" s="62"/>
      <c r="I30" s="637"/>
      <c r="J30" s="87"/>
      <c r="K30" s="87"/>
      <c r="L30" s="87"/>
      <c r="M30" s="87"/>
      <c r="N30" s="87"/>
      <c r="O30" s="87"/>
      <c r="P30" s="87"/>
    </row>
    <row r="31" spans="1:16" ht="15.75">
      <c r="A31" s="363">
        <v>7</v>
      </c>
      <c r="B31" s="62"/>
      <c r="C31" s="281"/>
      <c r="D31" s="62"/>
      <c r="E31" s="62"/>
      <c r="F31" s="62"/>
      <c r="G31" s="62"/>
      <c r="H31" s="62"/>
      <c r="I31" s="637"/>
      <c r="J31" s="87"/>
      <c r="K31" s="87"/>
      <c r="L31" s="87"/>
      <c r="M31" s="87"/>
      <c r="N31" s="87"/>
      <c r="O31" s="87"/>
      <c r="P31" s="87"/>
    </row>
    <row r="32" spans="1:16" ht="15.75">
      <c r="A32" s="363">
        <v>8</v>
      </c>
      <c r="B32" s="62"/>
      <c r="C32" s="62"/>
      <c r="D32" s="62"/>
      <c r="E32" s="62"/>
      <c r="F32" s="62"/>
      <c r="G32" s="62"/>
      <c r="H32" s="62"/>
      <c r="I32" s="637"/>
      <c r="J32" s="87"/>
      <c r="K32" s="87"/>
      <c r="L32" s="87"/>
      <c r="M32" s="87"/>
      <c r="N32" s="87"/>
      <c r="O32" s="87"/>
      <c r="P32" s="87"/>
    </row>
    <row r="33" spans="1:16" ht="15.75">
      <c r="A33" s="363">
        <v>9</v>
      </c>
      <c r="B33" s="62"/>
      <c r="C33" s="62"/>
      <c r="D33" s="62"/>
      <c r="E33" s="62"/>
      <c r="F33" s="62"/>
      <c r="G33" s="62"/>
      <c r="H33" s="62"/>
      <c r="I33" s="637"/>
      <c r="J33" s="87"/>
      <c r="K33" s="87"/>
      <c r="L33" s="87"/>
      <c r="M33" s="87"/>
      <c r="N33" s="87"/>
      <c r="O33" s="87"/>
      <c r="P33" s="87"/>
    </row>
    <row r="34" spans="1:16" ht="15.75">
      <c r="A34" s="363">
        <v>10</v>
      </c>
      <c r="B34" s="62"/>
      <c r="C34" s="62"/>
      <c r="D34" s="62"/>
      <c r="E34" s="62"/>
      <c r="F34" s="62"/>
      <c r="G34" s="62"/>
      <c r="H34" s="62"/>
      <c r="I34" s="637"/>
      <c r="J34" s="87"/>
      <c r="K34" s="87"/>
      <c r="L34" s="87"/>
      <c r="M34" s="87"/>
      <c r="N34" s="87"/>
      <c r="O34" s="87"/>
      <c r="P34" s="87"/>
    </row>
    <row r="35" spans="1:16" ht="15.75">
      <c r="A35" s="363">
        <v>11</v>
      </c>
      <c r="B35" s="62"/>
      <c r="C35" s="62"/>
      <c r="D35" s="62"/>
      <c r="E35" s="62"/>
      <c r="F35" s="62"/>
      <c r="G35" s="62"/>
      <c r="H35" s="62"/>
      <c r="I35" s="637"/>
      <c r="J35" s="87"/>
      <c r="K35" s="87"/>
      <c r="L35" s="87"/>
      <c r="M35" s="87"/>
      <c r="N35" s="87"/>
      <c r="O35" s="87"/>
      <c r="P35" s="87"/>
    </row>
    <row r="36" spans="1:16" ht="15.75">
      <c r="A36" s="363">
        <v>12</v>
      </c>
      <c r="B36" s="62"/>
      <c r="C36" s="62"/>
      <c r="D36" s="62"/>
      <c r="E36" s="62"/>
      <c r="F36" s="62"/>
      <c r="G36" s="62"/>
      <c r="H36" s="62"/>
      <c r="I36" s="637"/>
      <c r="J36" s="87"/>
      <c r="K36" s="87"/>
      <c r="L36" s="87"/>
      <c r="M36" s="87"/>
      <c r="N36" s="87"/>
      <c r="O36" s="87"/>
      <c r="P36" s="87"/>
    </row>
    <row r="37" spans="1:16" ht="15.75">
      <c r="A37" s="363">
        <v>13</v>
      </c>
      <c r="B37" s="62"/>
      <c r="C37" s="62"/>
      <c r="D37" s="62"/>
      <c r="E37" s="62"/>
      <c r="F37" s="62"/>
      <c r="G37" s="62"/>
      <c r="H37" s="62"/>
      <c r="I37" s="637"/>
      <c r="J37" s="87"/>
      <c r="K37" s="87"/>
      <c r="L37" s="87"/>
      <c r="M37" s="87"/>
      <c r="N37" s="87"/>
      <c r="O37" s="87"/>
      <c r="P37" s="87"/>
    </row>
    <row r="38" spans="1:16" ht="15.75">
      <c r="A38" s="363">
        <v>14</v>
      </c>
      <c r="B38" s="62"/>
      <c r="C38" s="62"/>
      <c r="D38" s="62"/>
      <c r="E38" s="62"/>
      <c r="F38" s="62"/>
      <c r="G38" s="62"/>
      <c r="H38" s="62"/>
      <c r="I38" s="637"/>
      <c r="J38" s="87"/>
      <c r="K38" s="87"/>
      <c r="L38" s="87"/>
      <c r="M38" s="87"/>
      <c r="N38" s="87"/>
      <c r="O38" s="87"/>
      <c r="P38" s="87"/>
    </row>
    <row r="39" spans="1:16" ht="15.75">
      <c r="A39" s="363">
        <v>15</v>
      </c>
      <c r="B39" s="62"/>
      <c r="C39" s="62"/>
      <c r="D39" s="62"/>
      <c r="E39" s="62"/>
      <c r="F39" s="62"/>
      <c r="G39" s="62"/>
      <c r="H39" s="62"/>
      <c r="I39" s="637"/>
      <c r="J39" s="87"/>
      <c r="K39" s="87"/>
      <c r="L39" s="87"/>
      <c r="M39" s="87"/>
      <c r="N39" s="87"/>
      <c r="O39" s="87"/>
      <c r="P39" s="87"/>
    </row>
    <row r="40" spans="1:16" ht="15.75">
      <c r="A40" s="363">
        <v>16</v>
      </c>
      <c r="B40" s="62"/>
      <c r="C40" s="62"/>
      <c r="D40" s="62"/>
      <c r="E40" s="62"/>
      <c r="F40" s="62"/>
      <c r="G40" s="62"/>
      <c r="H40" s="62"/>
      <c r="I40" s="637"/>
      <c r="J40" s="87"/>
      <c r="K40" s="87"/>
      <c r="L40" s="87"/>
      <c r="M40" s="87"/>
      <c r="N40" s="87"/>
      <c r="O40" s="87"/>
      <c r="P40" s="87"/>
    </row>
    <row r="41" spans="1:16" ht="15.75">
      <c r="A41" s="363">
        <v>17</v>
      </c>
      <c r="B41" s="62"/>
      <c r="C41" s="62"/>
      <c r="D41" s="62"/>
      <c r="E41" s="62"/>
      <c r="F41" s="62"/>
      <c r="G41" s="62"/>
      <c r="H41" s="62"/>
      <c r="I41" s="637"/>
      <c r="J41" s="87"/>
      <c r="K41" s="87"/>
      <c r="L41" s="87"/>
      <c r="M41" s="87"/>
      <c r="N41" s="87"/>
      <c r="O41" s="87"/>
      <c r="P41" s="87"/>
    </row>
    <row r="42" spans="1:16" ht="15.75">
      <c r="A42" s="363">
        <v>18</v>
      </c>
      <c r="B42" s="62"/>
      <c r="C42" s="62"/>
      <c r="D42" s="62"/>
      <c r="E42" s="62"/>
      <c r="F42" s="62"/>
      <c r="G42" s="62"/>
      <c r="H42" s="62"/>
      <c r="I42" s="637"/>
      <c r="J42" s="87"/>
      <c r="K42" s="87"/>
      <c r="L42" s="87"/>
      <c r="M42" s="87"/>
      <c r="N42" s="87"/>
      <c r="O42" s="87"/>
      <c r="P42" s="87"/>
    </row>
    <row r="43" spans="1:16" ht="15.75">
      <c r="A43" s="363">
        <v>19</v>
      </c>
      <c r="B43" s="62"/>
      <c r="C43" s="62"/>
      <c r="D43" s="62"/>
      <c r="E43" s="62"/>
      <c r="F43" s="62"/>
      <c r="G43" s="62"/>
      <c r="H43" s="62"/>
      <c r="I43" s="637"/>
      <c r="J43" s="87"/>
      <c r="K43" s="87"/>
      <c r="L43" s="87"/>
      <c r="M43" s="87"/>
      <c r="N43" s="87"/>
      <c r="O43" s="87"/>
      <c r="P43" s="87"/>
    </row>
    <row r="44" spans="1:16" ht="15.75">
      <c r="A44" s="363">
        <v>20</v>
      </c>
      <c r="B44" s="62"/>
      <c r="C44" s="62"/>
      <c r="D44" s="62"/>
      <c r="E44" s="62"/>
      <c r="F44" s="62"/>
      <c r="G44" s="62"/>
      <c r="H44" s="62"/>
      <c r="I44" s="637"/>
      <c r="J44" s="87"/>
      <c r="K44" s="87"/>
      <c r="L44" s="87"/>
      <c r="M44" s="87"/>
      <c r="N44" s="87"/>
      <c r="O44" s="87"/>
      <c r="P44" s="87"/>
    </row>
    <row r="45" spans="1:16" ht="15.75">
      <c r="A45" s="363">
        <v>21</v>
      </c>
      <c r="B45" s="62"/>
      <c r="C45" s="62"/>
      <c r="D45" s="62"/>
      <c r="E45" s="62"/>
      <c r="F45" s="62"/>
      <c r="G45" s="62"/>
      <c r="H45" s="62"/>
      <c r="I45" s="637"/>
      <c r="J45" s="87"/>
      <c r="K45" s="87"/>
      <c r="L45" s="87"/>
      <c r="M45" s="87"/>
      <c r="N45" s="87"/>
      <c r="O45" s="87"/>
      <c r="P45" s="87"/>
    </row>
    <row r="46" spans="1:16" ht="15.75">
      <c r="A46" s="363">
        <v>22</v>
      </c>
      <c r="B46" s="62"/>
      <c r="C46" s="62"/>
      <c r="D46" s="62"/>
      <c r="E46" s="62"/>
      <c r="F46" s="62"/>
      <c r="G46" s="62"/>
      <c r="H46" s="62"/>
      <c r="I46" s="637"/>
      <c r="J46" s="87"/>
      <c r="K46" s="87"/>
      <c r="L46" s="87"/>
      <c r="M46" s="87"/>
      <c r="N46" s="87"/>
      <c r="O46" s="87"/>
      <c r="P46" s="87"/>
    </row>
    <row r="47" spans="1:16" ht="15.75">
      <c r="A47" s="363">
        <v>23</v>
      </c>
      <c r="B47" s="62"/>
      <c r="C47" s="62"/>
      <c r="D47" s="62"/>
      <c r="E47" s="62"/>
      <c r="F47" s="62"/>
      <c r="G47" s="62"/>
      <c r="H47" s="62"/>
      <c r="I47" s="637"/>
      <c r="J47" s="87"/>
      <c r="K47" s="87"/>
      <c r="L47" s="87"/>
      <c r="M47" s="87"/>
      <c r="N47" s="87"/>
      <c r="O47" s="87"/>
      <c r="P47" s="87"/>
    </row>
    <row r="48" spans="1:16" ht="15.75">
      <c r="A48" s="363">
        <v>24</v>
      </c>
      <c r="B48" s="62"/>
      <c r="C48" s="62"/>
      <c r="D48" s="62"/>
      <c r="E48" s="62"/>
      <c r="F48" s="62"/>
      <c r="G48" s="62"/>
      <c r="H48" s="62"/>
      <c r="I48" s="637"/>
      <c r="J48" s="87"/>
      <c r="K48" s="87"/>
      <c r="L48" s="87"/>
      <c r="M48" s="87"/>
      <c r="N48" s="87"/>
      <c r="O48" s="87"/>
      <c r="P48" s="87"/>
    </row>
    <row r="49" spans="1:16" ht="15.75">
      <c r="A49" s="363">
        <v>25</v>
      </c>
      <c r="B49" s="62"/>
      <c r="C49" s="62"/>
      <c r="D49" s="62"/>
      <c r="E49" s="62"/>
      <c r="F49" s="62"/>
      <c r="G49" s="62"/>
      <c r="H49" s="62"/>
      <c r="I49" s="637"/>
      <c r="J49" s="87"/>
      <c r="K49" s="87"/>
      <c r="L49" s="87"/>
      <c r="M49" s="87"/>
      <c r="N49" s="87"/>
      <c r="O49" s="87"/>
      <c r="P49" s="87"/>
    </row>
    <row r="50" spans="1:16" ht="15.75">
      <c r="A50" s="363">
        <v>26</v>
      </c>
      <c r="B50" s="92"/>
      <c r="C50" s="93"/>
      <c r="D50" s="92"/>
      <c r="E50" s="79">
        <f>SUM(E26:E49)</f>
        <v>0</v>
      </c>
      <c r="F50" s="79">
        <f>SUM(F26:F49)</f>
        <v>0</v>
      </c>
      <c r="G50" s="79">
        <f>SUM(G26:G49)</f>
        <v>0</v>
      </c>
      <c r="H50" s="79">
        <f>SUM(H26:H49)</f>
        <v>0</v>
      </c>
      <c r="I50" s="65">
        <f>SUM(I26:I49)</f>
        <v>0</v>
      </c>
      <c r="J50" s="87"/>
      <c r="K50" s="87"/>
      <c r="L50" s="87"/>
      <c r="M50" s="87"/>
      <c r="N50" s="87"/>
      <c r="O50" s="87"/>
      <c r="P50" s="87"/>
    </row>
    <row r="51" spans="1:16" ht="15.75">
      <c r="A51" s="87" t="s">
        <v>112</v>
      </c>
      <c r="B51" s="87"/>
      <c r="C51" s="87"/>
      <c r="D51" s="87"/>
      <c r="E51" s="87"/>
      <c r="F51" s="87"/>
      <c r="G51" s="87"/>
      <c r="H51" s="87"/>
      <c r="I51" s="87"/>
      <c r="J51" s="87"/>
      <c r="K51" s="87"/>
      <c r="L51" s="87"/>
      <c r="M51" s="87"/>
      <c r="N51" s="87"/>
      <c r="O51" s="87"/>
      <c r="P51" s="87"/>
    </row>
    <row r="52" spans="1:16" ht="15.75">
      <c r="A52" s="87"/>
      <c r="B52" s="87"/>
      <c r="C52" s="87"/>
      <c r="D52" s="87"/>
      <c r="E52" s="87"/>
      <c r="F52" s="87"/>
      <c r="G52" s="87"/>
      <c r="H52" s="87"/>
      <c r="I52" s="87"/>
      <c r="J52" s="87"/>
      <c r="K52" s="87"/>
      <c r="L52" s="87"/>
      <c r="M52" s="87"/>
      <c r="N52" s="87"/>
      <c r="O52" s="87"/>
      <c r="P52" s="87"/>
    </row>
    <row r="53" spans="1:16" ht="15.75">
      <c r="A53" s="87"/>
      <c r="B53" s="87"/>
      <c r="C53" s="87"/>
      <c r="D53" s="87"/>
      <c r="E53" s="87"/>
      <c r="F53" s="87"/>
      <c r="G53" s="87"/>
      <c r="H53" s="87"/>
      <c r="I53" s="87"/>
      <c r="J53" s="87"/>
      <c r="K53" s="87"/>
      <c r="L53" s="87"/>
      <c r="M53" s="87"/>
      <c r="N53" s="87"/>
      <c r="O53" s="87"/>
      <c r="P53" s="87"/>
    </row>
    <row r="54" spans="1:16" ht="15.75">
      <c r="A54" s="87"/>
      <c r="B54" s="87"/>
      <c r="C54" s="87"/>
      <c r="D54" s="87"/>
      <c r="E54" s="87"/>
      <c r="F54" s="87"/>
      <c r="G54" s="87"/>
      <c r="H54" s="87"/>
      <c r="I54" s="87"/>
      <c r="J54" s="87"/>
      <c r="K54" s="87"/>
      <c r="L54" s="87"/>
      <c r="M54" s="87"/>
      <c r="N54" s="87"/>
      <c r="O54" s="87"/>
      <c r="P54" s="87"/>
    </row>
  </sheetData>
  <sheetProtection/>
  <printOptions horizontalCentered="1"/>
  <pageMargins left="0.5" right="0.5" top="0.5" bottom="0.5" header="0.5" footer="0.5"/>
  <pageSetup fitToHeight="1" fitToWidth="1" horizontalDpi="300" verticalDpi="300" orientation="portrait" scale="65" r:id="rId1"/>
  <headerFooter alignWithMargins="0">
    <oddFooter>&amp;C&amp;[Page 20
</oddFooter>
  </headerFooter>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Q38"/>
  <sheetViews>
    <sheetView showGridLines="0" zoomScale="75" zoomScaleNormal="75" zoomScalePageLayoutView="0" workbookViewId="0" topLeftCell="A1">
      <selection activeCell="A2" sqref="A2"/>
    </sheetView>
  </sheetViews>
  <sheetFormatPr defaultColWidth="8.75390625" defaultRowHeight="15.75"/>
  <cols>
    <col min="1" max="1" width="4.625" style="694" customWidth="1"/>
    <col min="2" max="2" width="54.50390625" style="694" customWidth="1"/>
    <col min="3" max="6" width="12.00390625" style="694" customWidth="1"/>
    <col min="7" max="7" width="11.50390625" style="694" customWidth="1"/>
    <col min="8" max="9" width="8.75390625" style="694" customWidth="1"/>
    <col min="10" max="16384" width="8.75390625" style="148" customWidth="1"/>
  </cols>
  <sheetData>
    <row r="1" spans="1:17" s="2" customFormat="1" ht="19.5" thickBot="1">
      <c r="A1" s="797" t="str">
        <f>'Table Contents'!$A$1</f>
        <v>Annual Report of:                                                                                                                 Year Ended December 31, 2023</v>
      </c>
      <c r="B1" s="314"/>
      <c r="C1" s="314"/>
      <c r="D1" s="622"/>
      <c r="E1" s="313"/>
      <c r="F1" s="689"/>
      <c r="G1" s="314"/>
      <c r="H1" s="622"/>
      <c r="I1" s="622"/>
      <c r="J1" s="3"/>
      <c r="K1" s="3"/>
      <c r="L1" s="3"/>
      <c r="M1" s="3"/>
      <c r="N1" s="3"/>
      <c r="O1" s="3"/>
      <c r="P1" s="3"/>
      <c r="Q1" s="3"/>
    </row>
    <row r="2" spans="1:17" s="287" customFormat="1" ht="18.75">
      <c r="A2" s="690"/>
      <c r="B2" s="690"/>
      <c r="C2" s="690"/>
      <c r="D2" s="690"/>
      <c r="E2" s="691"/>
      <c r="F2" s="691"/>
      <c r="G2" s="690"/>
      <c r="H2" s="690"/>
      <c r="I2" s="691"/>
      <c r="J2" s="296"/>
      <c r="K2" s="296"/>
      <c r="L2" s="312"/>
      <c r="M2" s="312"/>
      <c r="N2" s="312"/>
      <c r="O2" s="312"/>
      <c r="P2" s="312"/>
      <c r="Q2" s="312"/>
    </row>
    <row r="3" spans="1:7" ht="18.75">
      <c r="A3" s="692" t="s">
        <v>113</v>
      </c>
      <c r="B3" s="693"/>
      <c r="C3" s="693"/>
      <c r="D3" s="693"/>
      <c r="E3" s="693"/>
      <c r="F3" s="693"/>
      <c r="G3" s="693"/>
    </row>
    <row r="5" ht="18.75">
      <c r="A5" s="695" t="s">
        <v>114</v>
      </c>
    </row>
    <row r="6" spans="1:7" ht="18.75">
      <c r="A6" s="696"/>
      <c r="B6" s="696"/>
      <c r="C6" s="696"/>
      <c r="D6" s="696"/>
      <c r="E6" s="696"/>
      <c r="F6" s="696"/>
      <c r="G6" s="696"/>
    </row>
    <row r="7" spans="1:7" ht="18.75">
      <c r="A7" s="697"/>
      <c r="B7" s="697"/>
      <c r="C7" s="698" t="s">
        <v>807</v>
      </c>
      <c r="D7" s="699"/>
      <c r="E7" s="700"/>
      <c r="F7" s="699" t="s">
        <v>1471</v>
      </c>
      <c r="G7" s="700"/>
    </row>
    <row r="8" spans="1:7" ht="18.75">
      <c r="A8" s="697"/>
      <c r="B8" s="697"/>
      <c r="C8" s="701"/>
      <c r="D8" s="702"/>
      <c r="E8" s="703" t="s">
        <v>115</v>
      </c>
      <c r="F8" s="699" t="s">
        <v>116</v>
      </c>
      <c r="G8" s="704"/>
    </row>
    <row r="9" spans="1:16" s="149" customFormat="1" ht="18.75">
      <c r="A9" s="697" t="s">
        <v>1564</v>
      </c>
      <c r="B9" s="697" t="s">
        <v>526</v>
      </c>
      <c r="C9" s="697" t="s">
        <v>117</v>
      </c>
      <c r="D9" s="697" t="s">
        <v>118</v>
      </c>
      <c r="E9" s="703" t="s">
        <v>119</v>
      </c>
      <c r="F9" s="697" t="s">
        <v>117</v>
      </c>
      <c r="G9" s="704" t="s">
        <v>118</v>
      </c>
      <c r="H9" s="694"/>
      <c r="I9" s="694"/>
      <c r="J9" s="148"/>
      <c r="K9" s="148"/>
      <c r="L9" s="148"/>
      <c r="M9" s="148"/>
      <c r="N9" s="148"/>
      <c r="O9" s="148"/>
      <c r="P9" s="148"/>
    </row>
    <row r="10" spans="1:7" ht="19.5" thickBot="1">
      <c r="A10" s="705" t="s">
        <v>1575</v>
      </c>
      <c r="B10" s="706" t="s">
        <v>287</v>
      </c>
      <c r="C10" s="706" t="s">
        <v>288</v>
      </c>
      <c r="D10" s="707" t="s">
        <v>1576</v>
      </c>
      <c r="E10" s="708" t="s">
        <v>1577</v>
      </c>
      <c r="F10" s="706" t="s">
        <v>1578</v>
      </c>
      <c r="G10" s="709" t="s">
        <v>1579</v>
      </c>
    </row>
    <row r="11" spans="1:7" ht="18.75">
      <c r="A11" s="710">
        <v>1</v>
      </c>
      <c r="B11" s="711"/>
      <c r="C11" s="711"/>
      <c r="D11" s="711"/>
      <c r="E11" s="712"/>
      <c r="F11" s="711"/>
      <c r="G11" s="712"/>
    </row>
    <row r="12" spans="1:7" ht="18.75">
      <c r="A12" s="710">
        <v>2</v>
      </c>
      <c r="B12" s="711"/>
      <c r="C12" s="711"/>
      <c r="D12" s="711"/>
      <c r="E12" s="712"/>
      <c r="F12" s="711"/>
      <c r="G12" s="712"/>
    </row>
    <row r="13" spans="1:7" ht="18.75">
      <c r="A13" s="710">
        <v>3</v>
      </c>
      <c r="B13" s="711"/>
      <c r="C13" s="711"/>
      <c r="D13" s="711"/>
      <c r="E13" s="712"/>
      <c r="F13" s="711"/>
      <c r="G13" s="712"/>
    </row>
    <row r="14" spans="1:7" ht="18.75">
      <c r="A14" s="710">
        <v>4</v>
      </c>
      <c r="B14" s="711"/>
      <c r="C14" s="711"/>
      <c r="D14" s="711"/>
      <c r="E14" s="712"/>
      <c r="F14" s="711"/>
      <c r="G14" s="712"/>
    </row>
    <row r="15" spans="1:7" ht="18.75">
      <c r="A15" s="710">
        <v>5</v>
      </c>
      <c r="B15" s="711"/>
      <c r="C15" s="711"/>
      <c r="D15" s="711"/>
      <c r="E15" s="712"/>
      <c r="F15" s="711"/>
      <c r="G15" s="712"/>
    </row>
    <row r="16" spans="1:7" ht="18.75">
      <c r="A16" s="710">
        <v>6</v>
      </c>
      <c r="B16" s="711"/>
      <c r="C16" s="711"/>
      <c r="D16" s="711"/>
      <c r="E16" s="712"/>
      <c r="F16" s="711"/>
      <c r="G16" s="712"/>
    </row>
    <row r="17" spans="1:7" ht="18.75">
      <c r="A17" s="710">
        <v>7</v>
      </c>
      <c r="B17" s="711" t="s">
        <v>1560</v>
      </c>
      <c r="C17" s="315">
        <f>SUM(C11:C16)</f>
        <v>0</v>
      </c>
      <c r="D17" s="315">
        <f>SUM(D11:D16)</f>
        <v>0</v>
      </c>
      <c r="E17" s="315">
        <f>SUM(E11:E16)</f>
        <v>0</v>
      </c>
      <c r="F17" s="315">
        <f>SUM(F11:F16)</f>
        <v>0</v>
      </c>
      <c r="G17" s="315">
        <f>SUM(G11:G16)</f>
        <v>0</v>
      </c>
    </row>
    <row r="18" spans="1:7" ht="18.75">
      <c r="A18" s="713"/>
      <c r="B18" s="695"/>
      <c r="C18" s="714"/>
      <c r="D18" s="695"/>
      <c r="E18" s="695"/>
      <c r="F18" s="695"/>
      <c r="G18" s="715"/>
    </row>
    <row r="19" spans="1:7" ht="18.75">
      <c r="A19" s="713"/>
      <c r="B19" s="695"/>
      <c r="C19" s="695"/>
      <c r="D19" s="695"/>
      <c r="E19" s="695"/>
      <c r="F19" s="695"/>
      <c r="G19" s="695"/>
    </row>
    <row r="20" spans="1:7" ht="18.75">
      <c r="A20" s="713"/>
      <c r="B20" s="695"/>
      <c r="C20" s="695"/>
      <c r="D20" s="695"/>
      <c r="E20" s="695"/>
      <c r="F20" s="695"/>
      <c r="G20" s="695"/>
    </row>
    <row r="21" spans="1:7" ht="18.75">
      <c r="A21" s="716" t="s">
        <v>120</v>
      </c>
      <c r="B21" s="693"/>
      <c r="C21" s="693"/>
      <c r="D21" s="693"/>
      <c r="E21" s="693"/>
      <c r="F21" s="693"/>
      <c r="G21" s="693"/>
    </row>
    <row r="22" ht="18.75">
      <c r="A22" s="717" t="s">
        <v>121</v>
      </c>
    </row>
    <row r="23" spans="1:3" ht="18.75">
      <c r="A23" s="718" t="s">
        <v>122</v>
      </c>
      <c r="C23" s="719"/>
    </row>
    <row r="24" ht="18.75">
      <c r="A24" s="719" t="s">
        <v>123</v>
      </c>
    </row>
    <row r="25" ht="18.75">
      <c r="A25" s="719" t="s">
        <v>1215</v>
      </c>
    </row>
    <row r="26" ht="18.75">
      <c r="A26" s="719" t="s">
        <v>1216</v>
      </c>
    </row>
    <row r="27" spans="1:7" ht="18.75">
      <c r="A27" s="696"/>
      <c r="B27" s="696"/>
      <c r="C27" s="696"/>
      <c r="D27" s="696"/>
      <c r="E27" s="696"/>
      <c r="F27" s="696"/>
      <c r="G27" s="696"/>
    </row>
    <row r="28" spans="1:13" ht="18.75">
      <c r="A28" s="697"/>
      <c r="B28" s="720" t="s">
        <v>1217</v>
      </c>
      <c r="C28" s="721" t="s">
        <v>1218</v>
      </c>
      <c r="D28" s="721" t="s">
        <v>1218</v>
      </c>
      <c r="E28" s="721" t="s">
        <v>1219</v>
      </c>
      <c r="F28" s="722" t="s">
        <v>115</v>
      </c>
      <c r="G28" s="722"/>
      <c r="H28" s="466"/>
      <c r="I28" s="466"/>
      <c r="J28" s="3"/>
      <c r="K28" s="3"/>
      <c r="L28" s="3"/>
      <c r="M28" s="3"/>
    </row>
    <row r="29" spans="1:13" ht="18.75">
      <c r="A29" s="697" t="s">
        <v>1564</v>
      </c>
      <c r="B29" s="720" t="s">
        <v>1220</v>
      </c>
      <c r="C29" s="721" t="s">
        <v>1221</v>
      </c>
      <c r="D29" s="721" t="s">
        <v>108</v>
      </c>
      <c r="E29" s="721" t="s">
        <v>1206</v>
      </c>
      <c r="F29" s="722" t="s">
        <v>1222</v>
      </c>
      <c r="G29" s="722" t="s">
        <v>1610</v>
      </c>
      <c r="H29" s="466"/>
      <c r="I29" s="466"/>
      <c r="J29" s="3"/>
      <c r="K29" s="3"/>
      <c r="L29" s="3"/>
      <c r="M29" s="3"/>
    </row>
    <row r="30" spans="1:7" ht="19.5" thickBot="1">
      <c r="A30" s="723" t="s">
        <v>1575</v>
      </c>
      <c r="B30" s="724" t="s">
        <v>287</v>
      </c>
      <c r="C30" s="725" t="s">
        <v>288</v>
      </c>
      <c r="D30" s="725" t="s">
        <v>1576</v>
      </c>
      <c r="E30" s="725" t="s">
        <v>1577</v>
      </c>
      <c r="F30" s="724" t="s">
        <v>1578</v>
      </c>
      <c r="G30" s="724" t="s">
        <v>1579</v>
      </c>
    </row>
    <row r="31" spans="1:7" ht="18.75">
      <c r="A31" s="726">
        <v>1</v>
      </c>
      <c r="B31" s="727"/>
      <c r="C31" s="727"/>
      <c r="D31" s="727"/>
      <c r="E31" s="727"/>
      <c r="F31" s="727"/>
      <c r="G31" s="727"/>
    </row>
    <row r="32" spans="1:7" ht="18.75">
      <c r="A32" s="726">
        <v>2</v>
      </c>
      <c r="B32" s="727"/>
      <c r="C32" s="727"/>
      <c r="D32" s="727"/>
      <c r="E32" s="727"/>
      <c r="F32" s="727"/>
      <c r="G32" s="727"/>
    </row>
    <row r="33" spans="1:7" ht="18.75">
      <c r="A33" s="726">
        <v>3</v>
      </c>
      <c r="B33" s="727"/>
      <c r="C33" s="727"/>
      <c r="D33" s="727"/>
      <c r="E33" s="727"/>
      <c r="F33" s="727"/>
      <c r="G33" s="727"/>
    </row>
    <row r="34" spans="1:7" ht="18.75">
      <c r="A34" s="726">
        <v>4</v>
      </c>
      <c r="B34" s="727"/>
      <c r="C34" s="727"/>
      <c r="D34" s="727"/>
      <c r="E34" s="727"/>
      <c r="F34" s="727"/>
      <c r="G34" s="727"/>
    </row>
    <row r="35" spans="1:7" ht="18.75">
      <c r="A35" s="726">
        <v>5</v>
      </c>
      <c r="B35" s="727"/>
      <c r="C35" s="727"/>
      <c r="D35" s="727"/>
      <c r="E35" s="727"/>
      <c r="F35" s="727"/>
      <c r="G35" s="727"/>
    </row>
    <row r="36" spans="1:7" ht="18.75">
      <c r="A36" s="726">
        <v>6</v>
      </c>
      <c r="B36" s="727"/>
      <c r="C36" s="727"/>
      <c r="D36" s="727"/>
      <c r="E36" s="727"/>
      <c r="F36" s="727"/>
      <c r="G36" s="727"/>
    </row>
    <row r="37" spans="1:7" ht="18.75">
      <c r="A37" s="726">
        <v>7</v>
      </c>
      <c r="B37" s="727"/>
      <c r="C37" s="728"/>
      <c r="D37" s="727"/>
      <c r="E37" s="727"/>
      <c r="F37" s="727"/>
      <c r="G37" s="727"/>
    </row>
    <row r="38" spans="1:7" ht="18.75">
      <c r="A38" s="726">
        <v>8</v>
      </c>
      <c r="B38" s="727"/>
      <c r="C38" s="727"/>
      <c r="D38" s="727"/>
      <c r="E38" s="727"/>
      <c r="F38" s="727"/>
      <c r="G38" s="727"/>
    </row>
  </sheetData>
  <sheetProtection/>
  <printOptions horizontalCentered="1"/>
  <pageMargins left="0.5" right="0.5" top="0.5" bottom="0.5" header="0.5" footer="0.5"/>
  <pageSetup fitToHeight="1" fitToWidth="1" horizontalDpi="300" verticalDpi="300" orientation="portrait" scale="66" r:id="rId1"/>
  <headerFooter alignWithMargins="0">
    <oddFooter>&amp;C&amp;[Page 21</oddFooter>
  </headerFooter>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P47"/>
  <sheetViews>
    <sheetView showGridLines="0" zoomScale="75" zoomScaleNormal="75" zoomScalePageLayoutView="0" workbookViewId="0" topLeftCell="A1">
      <selection activeCell="B33" sqref="B33"/>
    </sheetView>
  </sheetViews>
  <sheetFormatPr defaultColWidth="8.75390625" defaultRowHeight="15.75"/>
  <cols>
    <col min="1" max="1" width="4.625" style="937" customWidth="1"/>
    <col min="2" max="2" width="70.625" style="921" customWidth="1"/>
    <col min="3" max="3" width="47.625" style="921" customWidth="1"/>
    <col min="4" max="4" width="35.625" style="921" customWidth="1"/>
    <col min="5" max="5" width="8.75390625" style="729" customWidth="1"/>
    <col min="6" max="7" width="8.75390625" style="190" customWidth="1"/>
    <col min="8" max="16384" width="8.75390625" style="190" customWidth="1"/>
  </cols>
  <sheetData>
    <row r="1" spans="1:16" s="2" customFormat="1" ht="21" thickBot="1">
      <c r="A1" s="914" t="str">
        <f>'Table Contents'!$A$1</f>
        <v>Annual Report of:                                                                                                                 Year Ended December 31, 2023</v>
      </c>
      <c r="B1" s="915"/>
      <c r="C1" s="915"/>
      <c r="D1" s="916"/>
      <c r="E1" s="730"/>
      <c r="F1" s="3"/>
      <c r="G1" s="3"/>
      <c r="H1" s="3"/>
      <c r="I1" s="3"/>
      <c r="J1" s="3"/>
      <c r="K1" s="3"/>
      <c r="L1" s="3"/>
      <c r="M1" s="3"/>
      <c r="N1" s="3"/>
      <c r="O1" s="3"/>
      <c r="P1" s="3"/>
    </row>
    <row r="2" spans="1:15" s="287" customFormat="1" ht="20.25">
      <c r="A2" s="835"/>
      <c r="B2" s="835"/>
      <c r="C2" s="835"/>
      <c r="D2" s="917"/>
      <c r="E2" s="690"/>
      <c r="F2" s="306"/>
      <c r="G2" s="296"/>
      <c r="H2" s="296"/>
      <c r="I2" s="296"/>
      <c r="J2" s="312"/>
      <c r="K2" s="312"/>
      <c r="L2" s="312"/>
      <c r="M2" s="312"/>
      <c r="N2" s="312"/>
      <c r="O2" s="312"/>
    </row>
    <row r="3" spans="1:4" ht="20.25">
      <c r="A3" s="918" t="s">
        <v>1643</v>
      </c>
      <c r="B3" s="918"/>
      <c r="C3" s="919"/>
      <c r="D3" s="919"/>
    </row>
    <row r="4" spans="1:4" ht="20.25">
      <c r="A4" s="918"/>
      <c r="B4" s="918" t="s">
        <v>1642</v>
      </c>
      <c r="C4" s="919"/>
      <c r="D4" s="919"/>
    </row>
    <row r="5" ht="20.25">
      <c r="A5" s="920" t="s">
        <v>1644</v>
      </c>
    </row>
    <row r="6" ht="20.25">
      <c r="A6" s="922" t="s">
        <v>1223</v>
      </c>
    </row>
    <row r="7" ht="20.25">
      <c r="A7" s="922" t="s">
        <v>1224</v>
      </c>
    </row>
    <row r="8" ht="20.25">
      <c r="A8" s="922" t="s">
        <v>1225</v>
      </c>
    </row>
    <row r="9" ht="20.25">
      <c r="A9" s="922" t="s">
        <v>1226</v>
      </c>
    </row>
    <row r="10" ht="20.25">
      <c r="A10" s="922" t="s">
        <v>1227</v>
      </c>
    </row>
    <row r="11" ht="20.25">
      <c r="A11" s="922" t="s">
        <v>1098</v>
      </c>
    </row>
    <row r="12" spans="1:3" ht="20.25">
      <c r="A12" s="922"/>
      <c r="C12" s="922"/>
    </row>
    <row r="13" spans="1:5" ht="20.25">
      <c r="A13" s="923"/>
      <c r="B13" s="924"/>
      <c r="C13" s="924"/>
      <c r="D13" s="729"/>
      <c r="E13" s="190"/>
    </row>
    <row r="14" spans="1:5" ht="20.25">
      <c r="A14" s="925"/>
      <c r="B14" s="926"/>
      <c r="C14" s="926" t="s">
        <v>1099</v>
      </c>
      <c r="D14" s="729"/>
      <c r="E14" s="190"/>
    </row>
    <row r="15" spans="1:5" ht="20.25">
      <c r="A15" s="925" t="s">
        <v>1564</v>
      </c>
      <c r="B15" s="926" t="s">
        <v>526</v>
      </c>
      <c r="C15" s="1176"/>
      <c r="D15" s="729"/>
      <c r="E15" s="190"/>
    </row>
    <row r="16" spans="1:5" ht="21" thickBot="1">
      <c r="A16" s="925" t="s">
        <v>1575</v>
      </c>
      <c r="B16" s="1177" t="s">
        <v>287</v>
      </c>
      <c r="C16" s="1166" t="s">
        <v>288</v>
      </c>
      <c r="D16" s="729"/>
      <c r="E16" s="190"/>
    </row>
    <row r="17" spans="1:5" ht="20.25">
      <c r="A17" s="927">
        <v>1</v>
      </c>
      <c r="B17" s="932" t="s">
        <v>1447</v>
      </c>
      <c r="C17" s="1165"/>
      <c r="D17" s="729"/>
      <c r="E17" s="190"/>
    </row>
    <row r="18" spans="1:5" ht="20.25">
      <c r="A18" s="927">
        <f aca="true" t="shared" si="0" ref="A18:A27">+A17+1</f>
        <v>2</v>
      </c>
      <c r="B18" s="932" t="s">
        <v>854</v>
      </c>
      <c r="C18" s="930"/>
      <c r="D18" s="729"/>
      <c r="E18" s="190"/>
    </row>
    <row r="19" spans="1:5" ht="20.25">
      <c r="A19" s="927">
        <f t="shared" si="0"/>
        <v>3</v>
      </c>
      <c r="B19" s="932" t="s">
        <v>855</v>
      </c>
      <c r="C19" s="930"/>
      <c r="D19" s="729"/>
      <c r="E19" s="190"/>
    </row>
    <row r="20" spans="1:5" ht="20.25">
      <c r="A20" s="927">
        <f t="shared" si="0"/>
        <v>4</v>
      </c>
      <c r="B20" s="932" t="s">
        <v>856</v>
      </c>
      <c r="C20" s="930"/>
      <c r="D20" s="729"/>
      <c r="E20" s="190"/>
    </row>
    <row r="21" spans="1:5" ht="20.25">
      <c r="A21" s="927">
        <f t="shared" si="0"/>
        <v>5</v>
      </c>
      <c r="B21" s="932" t="s">
        <v>857</v>
      </c>
      <c r="C21" s="930"/>
      <c r="D21" s="729"/>
      <c r="E21" s="190"/>
    </row>
    <row r="22" spans="1:5" ht="20.25">
      <c r="A22" s="927">
        <f t="shared" si="0"/>
        <v>6</v>
      </c>
      <c r="B22" s="932" t="s">
        <v>858</v>
      </c>
      <c r="C22" s="929"/>
      <c r="D22" s="729"/>
      <c r="E22" s="190"/>
    </row>
    <row r="23" spans="1:5" ht="20.25">
      <c r="A23" s="927">
        <f t="shared" si="0"/>
        <v>7</v>
      </c>
      <c r="B23" s="932" t="s">
        <v>859</v>
      </c>
      <c r="C23" s="930"/>
      <c r="D23" s="729"/>
      <c r="E23" s="190"/>
    </row>
    <row r="24" spans="1:5" ht="20.25">
      <c r="A24" s="927">
        <f t="shared" si="0"/>
        <v>8</v>
      </c>
      <c r="B24" s="932" t="s">
        <v>860</v>
      </c>
      <c r="C24" s="930"/>
      <c r="D24" s="729"/>
      <c r="E24" s="190"/>
    </row>
    <row r="25" spans="1:5" ht="20.25">
      <c r="A25" s="927">
        <f t="shared" si="0"/>
        <v>9</v>
      </c>
      <c r="B25" s="932" t="s">
        <v>861</v>
      </c>
      <c r="C25" s="930"/>
      <c r="D25" s="729"/>
      <c r="E25" s="190"/>
    </row>
    <row r="26" spans="1:5" ht="20.25">
      <c r="A26" s="927">
        <f t="shared" si="0"/>
        <v>10</v>
      </c>
      <c r="B26" s="933"/>
      <c r="C26" s="930"/>
      <c r="D26" s="729"/>
      <c r="E26" s="190"/>
    </row>
    <row r="27" spans="1:5" ht="20.25">
      <c r="A27" s="927">
        <f t="shared" si="0"/>
        <v>11</v>
      </c>
      <c r="B27" s="933"/>
      <c r="C27" s="930"/>
      <c r="D27" s="729"/>
      <c r="E27" s="190"/>
    </row>
    <row r="28" spans="1:5" ht="20.25">
      <c r="A28" s="927">
        <f>+A27+1</f>
        <v>12</v>
      </c>
      <c r="B28" s="933"/>
      <c r="C28" s="930"/>
      <c r="D28" s="729"/>
      <c r="E28" s="190"/>
    </row>
    <row r="29" spans="1:5" ht="20.25">
      <c r="A29" s="927">
        <f aca="true" t="shared" si="1" ref="A29:A45">+A28+1</f>
        <v>13</v>
      </c>
      <c r="B29" s="928" t="s">
        <v>862</v>
      </c>
      <c r="C29" s="931">
        <f>SUM(C18:C28)</f>
        <v>0</v>
      </c>
      <c r="D29" s="729"/>
      <c r="E29" s="190"/>
    </row>
    <row r="30" spans="1:5" ht="20.25">
      <c r="A30" s="927">
        <f t="shared" si="1"/>
        <v>14</v>
      </c>
      <c r="B30" s="928"/>
      <c r="C30" s="931"/>
      <c r="D30" s="729"/>
      <c r="E30" s="190"/>
    </row>
    <row r="31" spans="1:5" ht="20.25">
      <c r="A31" s="927">
        <f t="shared" si="1"/>
        <v>15</v>
      </c>
      <c r="B31" s="934" t="s">
        <v>863</v>
      </c>
      <c r="C31" s="1165"/>
      <c r="D31" s="729"/>
      <c r="E31" s="190"/>
    </row>
    <row r="32" spans="1:5" ht="20.25">
      <c r="A32" s="927">
        <f t="shared" si="1"/>
        <v>16</v>
      </c>
      <c r="B32" s="935" t="s">
        <v>864</v>
      </c>
      <c r="C32" s="930"/>
      <c r="D32" s="729"/>
      <c r="E32" s="190"/>
    </row>
    <row r="33" spans="1:5" ht="20.25">
      <c r="A33" s="927">
        <f t="shared" si="1"/>
        <v>17</v>
      </c>
      <c r="B33" s="935" t="s">
        <v>865</v>
      </c>
      <c r="C33" s="930"/>
      <c r="D33" s="729"/>
      <c r="E33" s="190"/>
    </row>
    <row r="34" spans="1:5" ht="20.25">
      <c r="A34" s="927">
        <f t="shared" si="1"/>
        <v>18</v>
      </c>
      <c r="B34" s="935" t="s">
        <v>866</v>
      </c>
      <c r="C34" s="930"/>
      <c r="D34" s="729"/>
      <c r="E34" s="190"/>
    </row>
    <row r="35" spans="1:5" ht="20.25">
      <c r="A35" s="927">
        <f t="shared" si="1"/>
        <v>19</v>
      </c>
      <c r="B35" s="935" t="s">
        <v>867</v>
      </c>
      <c r="C35" s="930"/>
      <c r="D35" s="729"/>
      <c r="E35" s="190"/>
    </row>
    <row r="36" spans="1:5" ht="20.25">
      <c r="A36" s="927">
        <f t="shared" si="1"/>
        <v>20</v>
      </c>
      <c r="B36" s="935" t="s">
        <v>868</v>
      </c>
      <c r="C36" s="929"/>
      <c r="D36" s="729"/>
      <c r="E36" s="190"/>
    </row>
    <row r="37" spans="1:5" ht="20.25">
      <c r="A37" s="927">
        <f t="shared" si="1"/>
        <v>21</v>
      </c>
      <c r="B37" s="935" t="s">
        <v>857</v>
      </c>
      <c r="C37" s="930"/>
      <c r="D37" s="729"/>
      <c r="E37" s="190"/>
    </row>
    <row r="38" spans="1:5" ht="20.25">
      <c r="A38" s="927">
        <f t="shared" si="1"/>
        <v>22</v>
      </c>
      <c r="B38" s="936" t="s">
        <v>1270</v>
      </c>
      <c r="C38" s="930"/>
      <c r="D38" s="729"/>
      <c r="E38" s="190"/>
    </row>
    <row r="39" spans="1:5" ht="20.25">
      <c r="A39" s="927">
        <f t="shared" si="1"/>
        <v>23</v>
      </c>
      <c r="B39" s="936" t="s">
        <v>1271</v>
      </c>
      <c r="C39" s="930"/>
      <c r="D39" s="729"/>
      <c r="E39" s="190"/>
    </row>
    <row r="40" spans="1:5" ht="20.25">
      <c r="A40" s="927">
        <f t="shared" si="1"/>
        <v>24</v>
      </c>
      <c r="B40" s="936" t="s">
        <v>1272</v>
      </c>
      <c r="C40" s="930"/>
      <c r="D40" s="729"/>
      <c r="E40" s="190"/>
    </row>
    <row r="41" spans="1:5" ht="20.25">
      <c r="A41" s="927">
        <f t="shared" si="1"/>
        <v>25</v>
      </c>
      <c r="B41" s="936" t="s">
        <v>1273</v>
      </c>
      <c r="C41" s="930"/>
      <c r="D41" s="729"/>
      <c r="E41" s="190"/>
    </row>
    <row r="42" spans="1:5" ht="20.25">
      <c r="A42" s="927">
        <f t="shared" si="1"/>
        <v>26</v>
      </c>
      <c r="B42" s="936" t="s">
        <v>1274</v>
      </c>
      <c r="C42" s="930"/>
      <c r="D42" s="729"/>
      <c r="E42" s="190"/>
    </row>
    <row r="43" spans="1:5" ht="20.25">
      <c r="A43" s="927">
        <f t="shared" si="1"/>
        <v>27</v>
      </c>
      <c r="B43" s="936"/>
      <c r="C43" s="930"/>
      <c r="D43" s="729"/>
      <c r="E43" s="190"/>
    </row>
    <row r="44" spans="1:5" ht="20.25">
      <c r="A44" s="927">
        <f t="shared" si="1"/>
        <v>28</v>
      </c>
      <c r="B44" s="936"/>
      <c r="C44" s="930"/>
      <c r="D44" s="729"/>
      <c r="E44" s="190"/>
    </row>
    <row r="45" spans="1:5" ht="20.25">
      <c r="A45" s="927">
        <f t="shared" si="1"/>
        <v>29</v>
      </c>
      <c r="B45" s="936"/>
      <c r="C45" s="930"/>
      <c r="D45" s="729"/>
      <c r="E45" s="190"/>
    </row>
    <row r="46" spans="1:5" ht="20.25">
      <c r="A46" s="927">
        <f>+A45+1</f>
        <v>30</v>
      </c>
      <c r="B46" s="934" t="s">
        <v>1275</v>
      </c>
      <c r="C46" s="931">
        <f>SUM(C32:C45)</f>
        <v>0</v>
      </c>
      <c r="D46" s="729"/>
      <c r="E46" s="190"/>
    </row>
    <row r="47" spans="1:5" ht="20.25">
      <c r="A47" s="927">
        <f>+A46+1</f>
        <v>31</v>
      </c>
      <c r="B47" s="934" t="s">
        <v>1276</v>
      </c>
      <c r="C47" s="931">
        <f>+C31+C46</f>
        <v>0</v>
      </c>
      <c r="D47" s="729"/>
      <c r="E47" s="190"/>
    </row>
  </sheetData>
  <sheetProtection/>
  <printOptions horizontalCentered="1"/>
  <pageMargins left="0.5" right="0.5" top="0.5" bottom="0.5" header="0.5" footer="0.5"/>
  <pageSetup fitToHeight="1" fitToWidth="1" horizontalDpi="300" verticalDpi="300" orientation="portrait" scale="56" r:id="rId1"/>
  <headerFooter alignWithMargins="0">
    <oddFooter>&amp;C&amp;[Page 22
</oddFooter>
  </headerFooter>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R34"/>
  <sheetViews>
    <sheetView showGridLines="0" zoomScale="75" zoomScaleNormal="75" zoomScalePageLayoutView="0" workbookViewId="0" topLeftCell="A1">
      <selection activeCell="A6" sqref="A6"/>
    </sheetView>
  </sheetViews>
  <sheetFormatPr defaultColWidth="8.75390625" defaultRowHeight="15.75"/>
  <cols>
    <col min="1" max="1" width="4.625" style="193" customWidth="1"/>
    <col min="2" max="2" width="46.50390625" style="193" customWidth="1"/>
    <col min="3" max="5" width="20.625" style="193" customWidth="1"/>
    <col min="6" max="16384" width="8.75390625" style="193" customWidth="1"/>
  </cols>
  <sheetData>
    <row r="1" spans="1:18" s="2" customFormat="1" ht="16.5" thickBot="1">
      <c r="A1" s="1" t="str">
        <f>'Table Contents'!$A$1</f>
        <v>Annual Report of:                                                                                                                 Year Ended December 31, 2023</v>
      </c>
      <c r="B1" s="52"/>
      <c r="C1" s="52"/>
      <c r="D1" s="134"/>
      <c r="E1" s="52"/>
      <c r="F1" s="3"/>
      <c r="G1" s="3"/>
      <c r="H1" s="3"/>
      <c r="I1" s="3"/>
      <c r="J1" s="3"/>
      <c r="K1" s="3"/>
      <c r="L1" s="3"/>
      <c r="M1" s="3"/>
      <c r="N1" s="3"/>
      <c r="O1" s="3"/>
      <c r="P1" s="3"/>
      <c r="Q1" s="3"/>
      <c r="R1" s="3"/>
    </row>
    <row r="2" spans="1:17" s="287" customFormat="1" ht="15.75">
      <c r="A2" s="306"/>
      <c r="B2" s="306"/>
      <c r="C2" s="306"/>
      <c r="D2" s="306"/>
      <c r="E2" s="296"/>
      <c r="F2" s="296"/>
      <c r="G2" s="306"/>
      <c r="H2" s="306"/>
      <c r="I2" s="296"/>
      <c r="J2" s="296"/>
      <c r="K2" s="296"/>
      <c r="L2" s="312"/>
      <c r="M2" s="312"/>
      <c r="N2" s="312"/>
      <c r="O2" s="312"/>
      <c r="P2" s="312"/>
      <c r="Q2" s="312"/>
    </row>
    <row r="3" spans="1:5" ht="15.75">
      <c r="A3" s="191" t="s">
        <v>1277</v>
      </c>
      <c r="B3" s="191"/>
      <c r="C3" s="192"/>
      <c r="D3" s="192"/>
      <c r="E3" s="192"/>
    </row>
    <row r="4" ht="15.75">
      <c r="A4" s="194"/>
    </row>
    <row r="5" ht="15.75">
      <c r="A5" s="195" t="s">
        <v>1278</v>
      </c>
    </row>
    <row r="6" ht="15.75">
      <c r="A6" s="195" t="s">
        <v>851</v>
      </c>
    </row>
    <row r="7" spans="1:5" ht="15.75">
      <c r="A7" s="286" t="s">
        <v>1469</v>
      </c>
      <c r="B7" s="196"/>
      <c r="C7" s="196"/>
      <c r="D7" s="196"/>
      <c r="E7" s="196"/>
    </row>
    <row r="8" spans="1:5" ht="15.75">
      <c r="A8" s="197"/>
      <c r="B8" s="198"/>
      <c r="C8" s="198" t="s">
        <v>1201</v>
      </c>
      <c r="D8" s="198" t="s">
        <v>1201</v>
      </c>
      <c r="E8" s="198"/>
    </row>
    <row r="9" spans="1:5" ht="15.75">
      <c r="A9" s="197"/>
      <c r="B9" s="379" t="s">
        <v>1279</v>
      </c>
      <c r="C9" s="198" t="s">
        <v>1280</v>
      </c>
      <c r="D9" s="198" t="s">
        <v>103</v>
      </c>
      <c r="E9" s="198" t="s">
        <v>1281</v>
      </c>
    </row>
    <row r="10" spans="1:5" ht="15.75">
      <c r="A10" s="197" t="s">
        <v>1564</v>
      </c>
      <c r="B10" s="199" t="s">
        <v>1282</v>
      </c>
      <c r="C10" s="379" t="s">
        <v>1206</v>
      </c>
      <c r="D10" s="379" t="s">
        <v>1206</v>
      </c>
      <c r="E10" s="198" t="s">
        <v>1283</v>
      </c>
    </row>
    <row r="11" spans="1:5" ht="16.5" thickBot="1">
      <c r="A11" s="197" t="s">
        <v>1575</v>
      </c>
      <c r="B11" s="200" t="s">
        <v>287</v>
      </c>
      <c r="C11" s="201" t="s">
        <v>288</v>
      </c>
      <c r="D11" s="201" t="s">
        <v>1576</v>
      </c>
      <c r="E11" s="201" t="s">
        <v>1577</v>
      </c>
    </row>
    <row r="12" spans="1:8" ht="15.75">
      <c r="A12" s="202">
        <v>1</v>
      </c>
      <c r="B12" s="203"/>
      <c r="C12" s="204"/>
      <c r="D12" s="204"/>
      <c r="E12" s="79">
        <f aca="true" t="shared" si="0" ref="E12:E27">+D12-C12</f>
        <v>0</v>
      </c>
      <c r="H12" s="205"/>
    </row>
    <row r="13" spans="1:8" ht="15.75">
      <c r="A13" s="202">
        <v>2</v>
      </c>
      <c r="B13" s="203"/>
      <c r="C13" s="204"/>
      <c r="D13" s="204"/>
      <c r="E13" s="79">
        <f t="shared" si="0"/>
        <v>0</v>
      </c>
      <c r="H13" s="205"/>
    </row>
    <row r="14" spans="1:8" ht="15.75">
      <c r="A14" s="202">
        <v>3</v>
      </c>
      <c r="B14" s="203"/>
      <c r="C14" s="282"/>
      <c r="D14" s="204"/>
      <c r="E14" s="79">
        <f t="shared" si="0"/>
        <v>0</v>
      </c>
      <c r="H14" s="205"/>
    </row>
    <row r="15" spans="1:8" ht="15.75">
      <c r="A15" s="202">
        <v>4</v>
      </c>
      <c r="B15" s="203"/>
      <c r="C15" s="282"/>
      <c r="D15" s="204"/>
      <c r="E15" s="79">
        <f t="shared" si="0"/>
        <v>0</v>
      </c>
      <c r="H15" s="205"/>
    </row>
    <row r="16" spans="1:8" ht="15.75">
      <c r="A16" s="202">
        <v>5</v>
      </c>
      <c r="B16" s="203"/>
      <c r="C16" s="204"/>
      <c r="D16" s="204"/>
      <c r="E16" s="79">
        <f t="shared" si="0"/>
        <v>0</v>
      </c>
      <c r="H16" s="205"/>
    </row>
    <row r="17" spans="1:8" ht="15.75">
      <c r="A17" s="202">
        <v>6</v>
      </c>
      <c r="B17" s="203"/>
      <c r="C17" s="204"/>
      <c r="D17" s="204"/>
      <c r="E17" s="79">
        <f t="shared" si="0"/>
        <v>0</v>
      </c>
      <c r="H17" s="205"/>
    </row>
    <row r="18" spans="1:8" ht="15.75">
      <c r="A18" s="202">
        <v>7</v>
      </c>
      <c r="B18" s="203"/>
      <c r="C18" s="204"/>
      <c r="D18" s="204"/>
      <c r="E18" s="79">
        <f t="shared" si="0"/>
        <v>0</v>
      </c>
      <c r="H18" s="205"/>
    </row>
    <row r="19" spans="1:8" ht="15.75">
      <c r="A19" s="202">
        <v>8</v>
      </c>
      <c r="B19" s="203"/>
      <c r="C19" s="204"/>
      <c r="D19" s="204"/>
      <c r="E19" s="79">
        <f t="shared" si="0"/>
        <v>0</v>
      </c>
      <c r="H19" s="205"/>
    </row>
    <row r="20" spans="1:8" ht="15.75">
      <c r="A20" s="202">
        <v>9</v>
      </c>
      <c r="B20" s="203"/>
      <c r="C20" s="282"/>
      <c r="D20" s="204"/>
      <c r="E20" s="79">
        <f t="shared" si="0"/>
        <v>0</v>
      </c>
      <c r="H20" s="205"/>
    </row>
    <row r="21" spans="1:8" ht="15.75">
      <c r="A21" s="202">
        <v>10</v>
      </c>
      <c r="B21" s="203"/>
      <c r="C21" s="204"/>
      <c r="D21" s="204"/>
      <c r="E21" s="79">
        <f t="shared" si="0"/>
        <v>0</v>
      </c>
      <c r="H21" s="205"/>
    </row>
    <row r="22" spans="1:8" ht="15.75">
      <c r="A22" s="202">
        <v>11</v>
      </c>
      <c r="B22" s="203"/>
      <c r="C22" s="204"/>
      <c r="D22" s="204"/>
      <c r="E22" s="79">
        <f t="shared" si="0"/>
        <v>0</v>
      </c>
      <c r="H22" s="205"/>
    </row>
    <row r="23" spans="1:8" ht="15.75">
      <c r="A23" s="202">
        <v>12</v>
      </c>
      <c r="B23" s="203"/>
      <c r="C23" s="204"/>
      <c r="D23" s="204"/>
      <c r="E23" s="79">
        <f t="shared" si="0"/>
        <v>0</v>
      </c>
      <c r="H23" s="205"/>
    </row>
    <row r="24" spans="1:8" ht="15.75">
      <c r="A24" s="202">
        <v>13</v>
      </c>
      <c r="B24" s="203"/>
      <c r="C24" s="204"/>
      <c r="D24" s="204"/>
      <c r="E24" s="79">
        <f t="shared" si="0"/>
        <v>0</v>
      </c>
      <c r="H24" s="205"/>
    </row>
    <row r="25" spans="1:8" ht="15.75">
      <c r="A25" s="202">
        <v>14</v>
      </c>
      <c r="B25" s="203"/>
      <c r="C25" s="204"/>
      <c r="D25" s="204"/>
      <c r="E25" s="79">
        <f t="shared" si="0"/>
        <v>0</v>
      </c>
      <c r="H25" s="205"/>
    </row>
    <row r="26" spans="1:8" ht="15.75">
      <c r="A26" s="202">
        <v>15</v>
      </c>
      <c r="B26" s="203"/>
      <c r="C26" s="204"/>
      <c r="D26" s="204"/>
      <c r="E26" s="79">
        <f t="shared" si="0"/>
        <v>0</v>
      </c>
      <c r="H26" s="205"/>
    </row>
    <row r="27" spans="1:8" ht="15.75">
      <c r="A27" s="202">
        <v>16</v>
      </c>
      <c r="B27" s="203"/>
      <c r="C27" s="204"/>
      <c r="D27" s="204"/>
      <c r="E27" s="79">
        <f t="shared" si="0"/>
        <v>0</v>
      </c>
      <c r="H27" s="205"/>
    </row>
    <row r="28" spans="1:8" ht="15.75">
      <c r="A28" s="202">
        <v>17</v>
      </c>
      <c r="B28" s="206" t="s">
        <v>1560</v>
      </c>
      <c r="C28" s="79">
        <f>SUM(C12:C27)</f>
        <v>0</v>
      </c>
      <c r="D28" s="79">
        <f>SUM(D12:D27)</f>
        <v>0</v>
      </c>
      <c r="E28" s="79">
        <f>+D28-C28</f>
        <v>0</v>
      </c>
      <c r="H28" s="205"/>
    </row>
    <row r="34" ht="15.75">
      <c r="C34" s="195"/>
    </row>
  </sheetData>
  <sheetProtection/>
  <printOptions horizontalCentered="1"/>
  <pageMargins left="0.5" right="0.5" top="0.5" bottom="0.5" header="0.5" footer="0.5"/>
  <pageSetup fitToHeight="1" fitToWidth="1" horizontalDpi="300" verticalDpi="300" orientation="portrait" scale="79" r:id="rId1"/>
  <headerFooter alignWithMargins="0">
    <oddFooter>&amp;C&amp;[Page 23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68"/>
  <sheetViews>
    <sheetView showGridLines="0" zoomScale="60" zoomScaleNormal="60" zoomScalePageLayoutView="0" workbookViewId="0" topLeftCell="A1">
      <selection activeCell="B3" sqref="B3"/>
    </sheetView>
  </sheetViews>
  <sheetFormatPr defaultColWidth="9.00390625" defaultRowHeight="15.75"/>
  <cols>
    <col min="1" max="1" width="4.625" style="802" customWidth="1"/>
    <col min="2" max="3" width="25.625" style="802" customWidth="1"/>
    <col min="4" max="11" width="18.625" style="802" customWidth="1"/>
    <col min="12" max="14" width="9.00390625" style="940" customWidth="1"/>
    <col min="15" max="15" width="9.00390625" style="732" customWidth="1"/>
    <col min="16" max="16384" width="9.00390625" style="207" customWidth="1"/>
  </cols>
  <sheetData>
    <row r="1" spans="1:19" s="2" customFormat="1" ht="19.5" thickBot="1">
      <c r="A1" s="797" t="str">
        <f>'Table Contents'!$A$1</f>
        <v>Annual Report of:                                                                                                                 Year Ended December 31, 2023</v>
      </c>
      <c r="B1" s="313"/>
      <c r="C1" s="314"/>
      <c r="D1" s="314"/>
      <c r="E1" s="622"/>
      <c r="F1" s="314"/>
      <c r="G1" s="314"/>
      <c r="H1" s="622"/>
      <c r="I1" s="314"/>
      <c r="J1" s="622"/>
      <c r="K1" s="314"/>
      <c r="L1" s="730"/>
      <c r="M1" s="466"/>
      <c r="N1" s="466"/>
      <c r="O1" s="467"/>
      <c r="P1" s="3"/>
      <c r="Q1" s="3"/>
      <c r="R1" s="3"/>
      <c r="S1" s="3"/>
    </row>
    <row r="2" spans="1:18" s="287" customFormat="1" ht="18.75">
      <c r="A2" s="690"/>
      <c r="B2" s="690"/>
      <c r="C2" s="690"/>
      <c r="D2" s="690"/>
      <c r="E2" s="690"/>
      <c r="F2" s="691"/>
      <c r="G2" s="691"/>
      <c r="H2" s="690"/>
      <c r="I2" s="690"/>
      <c r="J2" s="691"/>
      <c r="K2" s="691"/>
      <c r="L2" s="691"/>
      <c r="M2" s="748"/>
      <c r="N2" s="748"/>
      <c r="O2" s="731"/>
      <c r="P2" s="312"/>
      <c r="Q2" s="312"/>
      <c r="R2" s="312"/>
    </row>
    <row r="3" spans="1:11" ht="18.75">
      <c r="A3" s="938" t="s">
        <v>1284</v>
      </c>
      <c r="B3" s="938"/>
      <c r="C3" s="939"/>
      <c r="D3" s="939"/>
      <c r="E3" s="939"/>
      <c r="F3" s="939"/>
      <c r="G3" s="939"/>
      <c r="H3" s="939"/>
      <c r="I3" s="939"/>
      <c r="J3" s="939"/>
      <c r="K3" s="939"/>
    </row>
    <row r="4" spans="1:2" ht="18.75">
      <c r="A4" s="801" t="s">
        <v>148</v>
      </c>
      <c r="B4" s="801"/>
    </row>
    <row r="5" ht="18.75">
      <c r="A5" s="802" t="s">
        <v>149</v>
      </c>
    </row>
    <row r="6" ht="18.75">
      <c r="A6" s="802" t="s">
        <v>150</v>
      </c>
    </row>
    <row r="7" spans="1:2" ht="18.75">
      <c r="A7" s="801" t="s">
        <v>151</v>
      </c>
      <c r="B7" s="801"/>
    </row>
    <row r="8" spans="1:2" ht="18.75">
      <c r="A8" s="801" t="s">
        <v>152</v>
      </c>
      <c r="B8" s="801"/>
    </row>
    <row r="9" spans="1:4" ht="18.75">
      <c r="A9" s="801" t="s">
        <v>153</v>
      </c>
      <c r="B9" s="801"/>
      <c r="D9" s="801"/>
    </row>
    <row r="10" spans="1:4" ht="18.75">
      <c r="A10" s="801" t="s">
        <v>154</v>
      </c>
      <c r="B10" s="801"/>
      <c r="D10" s="940"/>
    </row>
    <row r="11" spans="1:4" ht="18.75">
      <c r="A11" s="801" t="s">
        <v>155</v>
      </c>
      <c r="B11" s="801"/>
      <c r="D11" s="940"/>
    </row>
    <row r="12" spans="1:4" ht="18.75">
      <c r="A12" s="801" t="s">
        <v>156</v>
      </c>
      <c r="B12" s="801"/>
      <c r="D12" s="940"/>
    </row>
    <row r="13" spans="1:11" ht="18.75">
      <c r="A13" s="941"/>
      <c r="B13" s="941"/>
      <c r="C13" s="941"/>
      <c r="D13" s="942"/>
      <c r="E13" s="942"/>
      <c r="F13" s="943"/>
      <c r="G13" s="941"/>
      <c r="H13" s="941"/>
      <c r="I13" s="941"/>
      <c r="J13" s="941"/>
      <c r="K13" s="941"/>
    </row>
    <row r="14" spans="1:21" ht="15" customHeight="1">
      <c r="A14" s="944" t="s">
        <v>157</v>
      </c>
      <c r="B14" s="945"/>
      <c r="C14" s="946" t="s">
        <v>157</v>
      </c>
      <c r="D14" s="947" t="s">
        <v>158</v>
      </c>
      <c r="F14" s="948" t="s">
        <v>157</v>
      </c>
      <c r="G14" s="945" t="s">
        <v>157</v>
      </c>
      <c r="H14" s="949" t="s">
        <v>157</v>
      </c>
      <c r="I14" s="949" t="s">
        <v>157</v>
      </c>
      <c r="J14" s="949" t="s">
        <v>157</v>
      </c>
      <c r="K14" s="949" t="s">
        <v>157</v>
      </c>
      <c r="L14" s="466"/>
      <c r="M14" s="466"/>
      <c r="N14" s="466"/>
      <c r="O14" s="467"/>
      <c r="P14" s="3"/>
      <c r="Q14" s="3"/>
      <c r="R14" s="3"/>
      <c r="S14" s="3"/>
      <c r="T14" s="3"/>
      <c r="U14" s="3"/>
    </row>
    <row r="15" spans="1:21" ht="15" customHeight="1">
      <c r="A15" s="944" t="s">
        <v>157</v>
      </c>
      <c r="B15" s="945"/>
      <c r="C15" s="946" t="s">
        <v>157</v>
      </c>
      <c r="D15" s="944" t="s">
        <v>159</v>
      </c>
      <c r="E15" s="950" t="s">
        <v>160</v>
      </c>
      <c r="F15" s="945" t="s">
        <v>157</v>
      </c>
      <c r="G15" s="945" t="s">
        <v>157</v>
      </c>
      <c r="H15" s="949" t="s">
        <v>157</v>
      </c>
      <c r="I15" s="949" t="s">
        <v>157</v>
      </c>
      <c r="J15" s="949" t="s">
        <v>157</v>
      </c>
      <c r="K15" s="949" t="s">
        <v>157</v>
      </c>
      <c r="L15" s="466"/>
      <c r="M15" s="466"/>
      <c r="N15" s="466"/>
      <c r="O15" s="467"/>
      <c r="P15" s="3"/>
      <c r="Q15" s="3"/>
      <c r="R15" s="3"/>
      <c r="S15" s="3"/>
      <c r="T15" s="3"/>
      <c r="U15" s="3"/>
    </row>
    <row r="16" spans="1:21" ht="15" customHeight="1">
      <c r="A16" s="944" t="s">
        <v>157</v>
      </c>
      <c r="B16" s="945"/>
      <c r="C16" s="946" t="s">
        <v>157</v>
      </c>
      <c r="D16" s="951" t="s">
        <v>161</v>
      </c>
      <c r="E16" s="950" t="s">
        <v>162</v>
      </c>
      <c r="F16" s="945" t="s">
        <v>157</v>
      </c>
      <c r="G16" s="945" t="s">
        <v>157</v>
      </c>
      <c r="H16" s="952"/>
      <c r="I16" s="953"/>
      <c r="K16" s="949" t="s">
        <v>1201</v>
      </c>
      <c r="L16" s="466"/>
      <c r="M16" s="466"/>
      <c r="N16" s="466"/>
      <c r="O16" s="467"/>
      <c r="P16" s="3"/>
      <c r="Q16" s="3"/>
      <c r="R16" s="3"/>
      <c r="S16" s="3"/>
      <c r="T16" s="3"/>
      <c r="U16" s="3"/>
    </row>
    <row r="17" spans="1:21" ht="15" customHeight="1">
      <c r="A17" s="944"/>
      <c r="D17" s="951" t="s">
        <v>163</v>
      </c>
      <c r="E17" s="950" t="s">
        <v>164</v>
      </c>
      <c r="H17" s="949" t="s">
        <v>1201</v>
      </c>
      <c r="I17" s="949" t="s">
        <v>165</v>
      </c>
      <c r="J17" s="949" t="s">
        <v>166</v>
      </c>
      <c r="K17" s="949" t="s">
        <v>103</v>
      </c>
      <c r="L17" s="466"/>
      <c r="M17" s="466"/>
      <c r="N17" s="466"/>
      <c r="O17" s="467"/>
      <c r="P17" s="3"/>
      <c r="Q17" s="3"/>
      <c r="R17" s="3"/>
      <c r="S17" s="3"/>
      <c r="T17" s="3"/>
      <c r="U17" s="3"/>
    </row>
    <row r="18" spans="1:21" ht="15" customHeight="1">
      <c r="A18" s="954"/>
      <c r="B18" s="955" t="s">
        <v>167</v>
      </c>
      <c r="C18" s="955"/>
      <c r="D18" s="951" t="s">
        <v>168</v>
      </c>
      <c r="E18" s="950" t="s">
        <v>192</v>
      </c>
      <c r="F18" s="956" t="s">
        <v>193</v>
      </c>
      <c r="G18" s="956"/>
      <c r="H18" s="949" t="s">
        <v>1202</v>
      </c>
      <c r="I18" s="949" t="s">
        <v>194</v>
      </c>
      <c r="J18" s="949" t="s">
        <v>194</v>
      </c>
      <c r="K18" s="957" t="s">
        <v>1206</v>
      </c>
      <c r="L18" s="466"/>
      <c r="M18" s="466"/>
      <c r="N18" s="466"/>
      <c r="O18" s="467"/>
      <c r="P18" s="3"/>
      <c r="Q18" s="3"/>
      <c r="R18" s="3"/>
      <c r="S18" s="3"/>
      <c r="T18" s="3"/>
      <c r="U18" s="3"/>
    </row>
    <row r="19" spans="1:21" ht="15" customHeight="1">
      <c r="A19" s="944" t="s">
        <v>1564</v>
      </c>
      <c r="B19" s="955" t="s">
        <v>195</v>
      </c>
      <c r="C19" s="958"/>
      <c r="D19" s="951" t="s">
        <v>196</v>
      </c>
      <c r="E19" s="950" t="s">
        <v>197</v>
      </c>
      <c r="F19" s="956" t="s">
        <v>198</v>
      </c>
      <c r="G19" s="956" t="s">
        <v>199</v>
      </c>
      <c r="H19" s="957" t="s">
        <v>1206</v>
      </c>
      <c r="I19" s="949" t="s">
        <v>1207</v>
      </c>
      <c r="J19" s="949" t="s">
        <v>1207</v>
      </c>
      <c r="K19" s="957"/>
      <c r="L19" s="466"/>
      <c r="M19" s="466"/>
      <c r="N19" s="466"/>
      <c r="O19" s="467"/>
      <c r="P19" s="3"/>
      <c r="Q19" s="3"/>
      <c r="R19" s="3"/>
      <c r="S19" s="3"/>
      <c r="T19" s="3"/>
      <c r="U19" s="3"/>
    </row>
    <row r="20" spans="1:11" ht="15" customHeight="1">
      <c r="A20" s="944" t="s">
        <v>1575</v>
      </c>
      <c r="B20" s="959" t="s">
        <v>287</v>
      </c>
      <c r="C20" s="959"/>
      <c r="D20" s="949" t="s">
        <v>288</v>
      </c>
      <c r="E20" s="949" t="s">
        <v>1576</v>
      </c>
      <c r="F20" s="949" t="s">
        <v>1577</v>
      </c>
      <c r="G20" s="949" t="s">
        <v>1578</v>
      </c>
      <c r="H20" s="949" t="s">
        <v>1579</v>
      </c>
      <c r="I20" s="949" t="s">
        <v>1580</v>
      </c>
      <c r="J20" s="949" t="s">
        <v>1581</v>
      </c>
      <c r="K20" s="949" t="s">
        <v>1582</v>
      </c>
    </row>
    <row r="21" spans="1:11" ht="18.75">
      <c r="A21" s="960">
        <v>1</v>
      </c>
      <c r="B21" s="961"/>
      <c r="C21" s="941"/>
      <c r="D21" s="962"/>
      <c r="E21" s="962"/>
      <c r="F21" s="962"/>
      <c r="G21" s="962"/>
      <c r="H21" s="962"/>
      <c r="I21" s="962"/>
      <c r="J21" s="962"/>
      <c r="K21" s="962"/>
    </row>
    <row r="22" spans="1:11" ht="18.75">
      <c r="A22" s="960">
        <v>2</v>
      </c>
      <c r="B22" s="961"/>
      <c r="C22" s="941"/>
      <c r="D22" s="963"/>
      <c r="E22" s="962"/>
      <c r="F22" s="962"/>
      <c r="G22" s="962"/>
      <c r="H22" s="962"/>
      <c r="I22" s="962"/>
      <c r="J22" s="962"/>
      <c r="K22" s="962"/>
    </row>
    <row r="23" spans="1:11" ht="18.75">
      <c r="A23" s="960">
        <v>3</v>
      </c>
      <c r="B23" s="961"/>
      <c r="C23" s="941"/>
      <c r="D23" s="962"/>
      <c r="E23" s="962"/>
      <c r="F23" s="962"/>
      <c r="G23" s="962"/>
      <c r="H23" s="962"/>
      <c r="I23" s="962"/>
      <c r="J23" s="962"/>
      <c r="K23" s="962"/>
    </row>
    <row r="24" spans="1:11" ht="18.75">
      <c r="A24" s="960">
        <v>4</v>
      </c>
      <c r="B24" s="961"/>
      <c r="C24" s="941"/>
      <c r="D24" s="962"/>
      <c r="E24" s="962"/>
      <c r="F24" s="962"/>
      <c r="G24" s="962"/>
      <c r="H24" s="962"/>
      <c r="I24" s="962"/>
      <c r="J24" s="962"/>
      <c r="K24" s="962"/>
    </row>
    <row r="25" spans="1:11" ht="18.75">
      <c r="A25" s="960">
        <v>5</v>
      </c>
      <c r="B25" s="961"/>
      <c r="C25" s="941"/>
      <c r="D25" s="962"/>
      <c r="E25" s="962"/>
      <c r="F25" s="962"/>
      <c r="G25" s="962"/>
      <c r="H25" s="962"/>
      <c r="I25" s="962"/>
      <c r="J25" s="962"/>
      <c r="K25" s="962"/>
    </row>
    <row r="26" spans="1:11" ht="18.75">
      <c r="A26" s="960">
        <v>6</v>
      </c>
      <c r="B26" s="961"/>
      <c r="C26" s="941"/>
      <c r="D26" s="962"/>
      <c r="E26" s="962"/>
      <c r="F26" s="962"/>
      <c r="G26" s="962"/>
      <c r="H26" s="962"/>
      <c r="I26" s="962"/>
      <c r="J26" s="962"/>
      <c r="K26" s="962"/>
    </row>
    <row r="27" spans="1:11" ht="18.75">
      <c r="A27" s="960">
        <v>7</v>
      </c>
      <c r="B27" s="961"/>
      <c r="C27" s="941"/>
      <c r="D27" s="962"/>
      <c r="E27" s="962"/>
      <c r="F27" s="962"/>
      <c r="G27" s="962"/>
      <c r="H27" s="962"/>
      <c r="I27" s="962"/>
      <c r="J27" s="962"/>
      <c r="K27" s="962"/>
    </row>
    <row r="28" spans="1:11" ht="18.75">
      <c r="A28" s="960">
        <v>8</v>
      </c>
      <c r="B28" s="961"/>
      <c r="C28" s="941"/>
      <c r="D28" s="962"/>
      <c r="E28" s="962"/>
      <c r="F28" s="962"/>
      <c r="G28" s="962"/>
      <c r="H28" s="962"/>
      <c r="I28" s="962"/>
      <c r="J28" s="962"/>
      <c r="K28" s="962"/>
    </row>
    <row r="29" spans="1:11" ht="18.75">
      <c r="A29" s="960">
        <v>9</v>
      </c>
      <c r="B29" s="961"/>
      <c r="C29" s="941"/>
      <c r="D29" s="962"/>
      <c r="E29" s="962"/>
      <c r="F29" s="962"/>
      <c r="G29" s="962"/>
      <c r="H29" s="962"/>
      <c r="I29" s="962"/>
      <c r="J29" s="962"/>
      <c r="K29" s="962"/>
    </row>
    <row r="30" spans="1:11" ht="18.75">
      <c r="A30" s="960">
        <v>10</v>
      </c>
      <c r="B30" s="961"/>
      <c r="C30" s="941"/>
      <c r="D30" s="962"/>
      <c r="E30" s="962"/>
      <c r="F30" s="962"/>
      <c r="G30" s="962"/>
      <c r="H30" s="962"/>
      <c r="I30" s="962"/>
      <c r="J30" s="962"/>
      <c r="K30" s="962"/>
    </row>
    <row r="31" spans="1:11" ht="18.75">
      <c r="A31" s="960">
        <v>11</v>
      </c>
      <c r="B31" s="961"/>
      <c r="C31" s="941"/>
      <c r="D31" s="962"/>
      <c r="E31" s="962"/>
      <c r="F31" s="962"/>
      <c r="G31" s="962"/>
      <c r="H31" s="962"/>
      <c r="I31" s="962"/>
      <c r="J31" s="962"/>
      <c r="K31" s="962"/>
    </row>
    <row r="32" spans="1:11" ht="18.75">
      <c r="A32" s="960">
        <v>12</v>
      </c>
      <c r="B32" s="961"/>
      <c r="C32" s="941"/>
      <c r="D32" s="962"/>
      <c r="E32" s="962"/>
      <c r="F32" s="962"/>
      <c r="G32" s="962"/>
      <c r="H32" s="962"/>
      <c r="I32" s="962"/>
      <c r="J32" s="962"/>
      <c r="K32" s="962"/>
    </row>
    <row r="33" spans="1:11" ht="18.75">
      <c r="A33" s="960">
        <v>13</v>
      </c>
      <c r="B33" s="961"/>
      <c r="C33" s="941"/>
      <c r="D33" s="962"/>
      <c r="E33" s="962"/>
      <c r="F33" s="962"/>
      <c r="G33" s="962"/>
      <c r="H33" s="962"/>
      <c r="I33" s="962"/>
      <c r="J33" s="962"/>
      <c r="K33" s="962"/>
    </row>
    <row r="34" spans="1:11" ht="18.75">
      <c r="A34" s="960">
        <v>14</v>
      </c>
      <c r="B34" s="961"/>
      <c r="C34" s="941"/>
      <c r="D34" s="962"/>
      <c r="E34" s="962"/>
      <c r="F34" s="962"/>
      <c r="G34" s="962"/>
      <c r="H34" s="962"/>
      <c r="I34" s="962"/>
      <c r="J34" s="962"/>
      <c r="K34" s="962"/>
    </row>
    <row r="35" spans="1:11" ht="18.75">
      <c r="A35" s="960">
        <v>15</v>
      </c>
      <c r="B35" s="961"/>
      <c r="C35" s="964" t="s">
        <v>1560</v>
      </c>
      <c r="D35" s="315">
        <f>SUM(D21:D34)</f>
        <v>0</v>
      </c>
      <c r="E35" s="315">
        <f aca="true" t="shared" si="0" ref="E35:J35">SUM(E19:E34)</f>
        <v>0</v>
      </c>
      <c r="F35" s="315">
        <f t="shared" si="0"/>
        <v>0</v>
      </c>
      <c r="G35" s="315">
        <f t="shared" si="0"/>
        <v>0</v>
      </c>
      <c r="H35" s="315">
        <f t="shared" si="0"/>
        <v>0</v>
      </c>
      <c r="I35" s="315">
        <f t="shared" si="0"/>
        <v>0</v>
      </c>
      <c r="J35" s="315">
        <f t="shared" si="0"/>
        <v>0</v>
      </c>
      <c r="K35" s="315">
        <f>SUM(K18:K34)</f>
        <v>0</v>
      </c>
    </row>
    <row r="36" ht="18.75">
      <c r="D36" s="801"/>
    </row>
    <row r="37" spans="1:11" ht="18.75">
      <c r="A37" s="965" t="s">
        <v>200</v>
      </c>
      <c r="B37" s="965"/>
      <c r="C37" s="966"/>
      <c r="D37" s="966"/>
      <c r="E37" s="966"/>
      <c r="F37" s="966"/>
      <c r="G37" s="966"/>
      <c r="H37" s="966"/>
      <c r="I37" s="966"/>
      <c r="J37" s="966"/>
      <c r="K37" s="966"/>
    </row>
    <row r="38" spans="1:12" ht="18.75">
      <c r="A38" s="967" t="s">
        <v>201</v>
      </c>
      <c r="B38" s="967"/>
      <c r="C38" s="968"/>
      <c r="D38" s="969"/>
      <c r="E38" s="969"/>
      <c r="F38" s="969"/>
      <c r="G38" s="969"/>
      <c r="H38" s="969"/>
      <c r="I38" s="969"/>
      <c r="J38" s="969"/>
      <c r="K38" s="969"/>
      <c r="L38" s="970"/>
    </row>
    <row r="39" spans="1:12" ht="18.75">
      <c r="A39" s="971" t="s">
        <v>202</v>
      </c>
      <c r="B39" s="971"/>
      <c r="C39" s="968"/>
      <c r="D39" s="969"/>
      <c r="E39" s="969"/>
      <c r="F39" s="969"/>
      <c r="G39" s="969"/>
      <c r="H39" s="969"/>
      <c r="I39" s="969"/>
      <c r="J39" s="969"/>
      <c r="K39" s="969"/>
      <c r="L39" s="972"/>
    </row>
    <row r="40" spans="1:12" ht="15.75" customHeight="1">
      <c r="A40" s="973"/>
      <c r="B40" s="973"/>
      <c r="C40" s="973"/>
      <c r="D40" s="973"/>
      <c r="E40" s="973"/>
      <c r="F40" s="973"/>
      <c r="G40" s="973"/>
      <c r="H40" s="973"/>
      <c r="I40" s="973"/>
      <c r="J40" s="973"/>
      <c r="K40" s="973"/>
      <c r="L40" s="730"/>
    </row>
    <row r="41" spans="1:12" ht="15.75" customHeight="1">
      <c r="A41" s="974" t="s">
        <v>157</v>
      </c>
      <c r="B41" s="975"/>
      <c r="C41" s="975" t="s">
        <v>157</v>
      </c>
      <c r="D41" s="974" t="s">
        <v>157</v>
      </c>
      <c r="E41" s="976" t="s">
        <v>203</v>
      </c>
      <c r="F41" s="976"/>
      <c r="G41" s="977" t="s">
        <v>157</v>
      </c>
      <c r="H41" s="974" t="s">
        <v>157</v>
      </c>
      <c r="I41" s="969" t="s">
        <v>157</v>
      </c>
      <c r="J41" s="975" t="s">
        <v>157</v>
      </c>
      <c r="K41" s="974" t="s">
        <v>157</v>
      </c>
      <c r="L41" s="730"/>
    </row>
    <row r="42" spans="1:12" ht="18.75">
      <c r="A42" s="974" t="s">
        <v>157</v>
      </c>
      <c r="B42" s="975"/>
      <c r="C42" s="975" t="s">
        <v>157</v>
      </c>
      <c r="D42" s="974" t="s">
        <v>204</v>
      </c>
      <c r="E42" s="978" t="s">
        <v>205</v>
      </c>
      <c r="F42" s="978"/>
      <c r="G42" s="977" t="s">
        <v>157</v>
      </c>
      <c r="H42" s="977" t="s">
        <v>157</v>
      </c>
      <c r="I42" s="978" t="s">
        <v>206</v>
      </c>
      <c r="J42" s="978"/>
      <c r="K42" s="977" t="s">
        <v>157</v>
      </c>
      <c r="L42" s="730"/>
    </row>
    <row r="43" spans="1:12" ht="18.75">
      <c r="A43" s="974" t="s">
        <v>157</v>
      </c>
      <c r="B43" s="978" t="s">
        <v>207</v>
      </c>
      <c r="C43" s="978"/>
      <c r="D43" s="974" t="s">
        <v>208</v>
      </c>
      <c r="E43" s="978" t="s">
        <v>209</v>
      </c>
      <c r="F43" s="978"/>
      <c r="G43" s="979" t="s">
        <v>210</v>
      </c>
      <c r="H43" s="974" t="s">
        <v>211</v>
      </c>
      <c r="I43" s="974" t="s">
        <v>212</v>
      </c>
      <c r="J43" s="974" t="s">
        <v>157</v>
      </c>
      <c r="K43" s="974" t="s">
        <v>213</v>
      </c>
      <c r="L43" s="730"/>
    </row>
    <row r="44" spans="1:12" ht="18.75">
      <c r="A44" s="974" t="s">
        <v>1564</v>
      </c>
      <c r="B44" s="978" t="s">
        <v>214</v>
      </c>
      <c r="C44" s="978"/>
      <c r="D44" s="974" t="s">
        <v>1575</v>
      </c>
      <c r="E44" s="978" t="s">
        <v>198</v>
      </c>
      <c r="F44" s="978" t="s">
        <v>199</v>
      </c>
      <c r="G44" s="979" t="s">
        <v>215</v>
      </c>
      <c r="H44" s="979" t="s">
        <v>216</v>
      </c>
      <c r="I44" s="974" t="s">
        <v>217</v>
      </c>
      <c r="J44" s="974" t="s">
        <v>1610</v>
      </c>
      <c r="K44" s="979" t="s">
        <v>1625</v>
      </c>
      <c r="L44" s="730"/>
    </row>
    <row r="45" spans="1:12" ht="19.5" thickBot="1">
      <c r="A45" s="980" t="s">
        <v>1575</v>
      </c>
      <c r="B45" s="981" t="s">
        <v>287</v>
      </c>
      <c r="C45" s="981"/>
      <c r="D45" s="980" t="s">
        <v>288</v>
      </c>
      <c r="E45" s="980" t="s">
        <v>1576</v>
      </c>
      <c r="F45" s="980" t="s">
        <v>1577</v>
      </c>
      <c r="G45" s="980" t="s">
        <v>1578</v>
      </c>
      <c r="H45" s="980" t="s">
        <v>1579</v>
      </c>
      <c r="I45" s="980" t="s">
        <v>1580</v>
      </c>
      <c r="J45" s="980" t="s">
        <v>1581</v>
      </c>
      <c r="K45" s="980" t="s">
        <v>1582</v>
      </c>
      <c r="L45" s="730"/>
    </row>
    <row r="46" spans="1:12" ht="18.75">
      <c r="A46" s="982">
        <v>1</v>
      </c>
      <c r="B46" s="983"/>
      <c r="C46" s="984"/>
      <c r="D46" s="985"/>
      <c r="E46" s="985"/>
      <c r="F46" s="985"/>
      <c r="G46" s="985"/>
      <c r="H46" s="985"/>
      <c r="I46" s="985"/>
      <c r="J46" s="985"/>
      <c r="K46" s="985"/>
      <c r="L46" s="730"/>
    </row>
    <row r="47" spans="1:12" ht="18.75">
      <c r="A47" s="982">
        <v>2</v>
      </c>
      <c r="B47" s="983"/>
      <c r="C47" s="984"/>
      <c r="D47" s="985"/>
      <c r="E47" s="985"/>
      <c r="F47" s="985"/>
      <c r="G47" s="985"/>
      <c r="H47" s="985"/>
      <c r="I47" s="985"/>
      <c r="J47" s="985"/>
      <c r="K47" s="985"/>
      <c r="L47" s="730"/>
    </row>
    <row r="48" spans="1:12" ht="18.75">
      <c r="A48" s="982">
        <v>3</v>
      </c>
      <c r="B48" s="983"/>
      <c r="C48" s="984"/>
      <c r="D48" s="985"/>
      <c r="E48" s="985"/>
      <c r="F48" s="985"/>
      <c r="G48" s="985"/>
      <c r="H48" s="985"/>
      <c r="I48" s="985"/>
      <c r="J48" s="985"/>
      <c r="K48" s="985"/>
      <c r="L48" s="730"/>
    </row>
    <row r="49" spans="1:12" ht="18.75">
      <c r="A49" s="982">
        <v>4</v>
      </c>
      <c r="B49" s="983"/>
      <c r="C49" s="984"/>
      <c r="D49" s="985"/>
      <c r="E49" s="985"/>
      <c r="F49" s="985"/>
      <c r="G49" s="985"/>
      <c r="H49" s="985"/>
      <c r="I49" s="985"/>
      <c r="J49" s="985"/>
      <c r="K49" s="985"/>
      <c r="L49" s="730"/>
    </row>
    <row r="50" spans="1:12" ht="18.75">
      <c r="A50" s="982">
        <v>5</v>
      </c>
      <c r="B50" s="983"/>
      <c r="C50" s="984"/>
      <c r="D50" s="986"/>
      <c r="E50" s="985"/>
      <c r="F50" s="985"/>
      <c r="G50" s="985"/>
      <c r="H50" s="985"/>
      <c r="I50" s="985"/>
      <c r="J50" s="985"/>
      <c r="K50" s="985"/>
      <c r="L50" s="730"/>
    </row>
    <row r="51" spans="1:12" ht="18.75">
      <c r="A51" s="982">
        <v>6</v>
      </c>
      <c r="B51" s="983"/>
      <c r="C51" s="984"/>
      <c r="D51" s="986"/>
      <c r="E51" s="985"/>
      <c r="F51" s="985"/>
      <c r="G51" s="985"/>
      <c r="H51" s="985"/>
      <c r="I51" s="985"/>
      <c r="J51" s="985"/>
      <c r="K51" s="985"/>
      <c r="L51" s="730"/>
    </row>
    <row r="52" spans="1:12" ht="18.75">
      <c r="A52" s="982">
        <v>7</v>
      </c>
      <c r="B52" s="983"/>
      <c r="C52" s="984"/>
      <c r="D52" s="985"/>
      <c r="E52" s="985"/>
      <c r="F52" s="985"/>
      <c r="G52" s="985"/>
      <c r="H52" s="985"/>
      <c r="I52" s="985"/>
      <c r="J52" s="985"/>
      <c r="K52" s="985"/>
      <c r="L52" s="730"/>
    </row>
    <row r="53" spans="1:12" ht="18.75">
      <c r="A53" s="982">
        <v>8</v>
      </c>
      <c r="B53" s="987" t="s">
        <v>1560</v>
      </c>
      <c r="C53" s="988"/>
      <c r="D53" s="985"/>
      <c r="E53" s="985"/>
      <c r="F53" s="985"/>
      <c r="G53" s="985"/>
      <c r="H53" s="985"/>
      <c r="I53" s="985"/>
      <c r="J53" s="985"/>
      <c r="K53" s="989">
        <f>SUM(K46:K52)</f>
        <v>0</v>
      </c>
      <c r="L53" s="730"/>
    </row>
    <row r="54" spans="1:12" ht="18.75">
      <c r="A54" s="990"/>
      <c r="B54" s="991"/>
      <c r="C54" s="992"/>
      <c r="D54" s="993"/>
      <c r="E54" s="993"/>
      <c r="F54" s="993"/>
      <c r="G54" s="993"/>
      <c r="H54" s="993"/>
      <c r="I54" s="993"/>
      <c r="J54" s="993"/>
      <c r="K54" s="993"/>
      <c r="L54" s="730"/>
    </row>
    <row r="55" spans="1:12" ht="18.75">
      <c r="A55" s="990"/>
      <c r="B55" s="991"/>
      <c r="C55" s="992"/>
      <c r="D55" s="993"/>
      <c r="E55" s="993"/>
      <c r="F55" s="993"/>
      <c r="G55" s="993"/>
      <c r="H55" s="993"/>
      <c r="I55" s="993"/>
      <c r="J55" s="993"/>
      <c r="K55" s="993"/>
      <c r="L55" s="730"/>
    </row>
    <row r="56" spans="1:12" ht="18.75">
      <c r="A56" s="990"/>
      <c r="B56" s="991"/>
      <c r="C56" s="994"/>
      <c r="D56" s="995"/>
      <c r="E56" s="995"/>
      <c r="F56" s="995"/>
      <c r="G56" s="995"/>
      <c r="H56" s="995"/>
      <c r="I56" s="995"/>
      <c r="J56" s="995"/>
      <c r="K56" s="995"/>
      <c r="L56" s="730"/>
    </row>
    <row r="57" spans="1:12" ht="18.75">
      <c r="A57" s="990"/>
      <c r="B57" s="996"/>
      <c r="C57" s="997"/>
      <c r="D57" s="995"/>
      <c r="E57" s="995"/>
      <c r="F57" s="995"/>
      <c r="G57" s="995"/>
      <c r="H57" s="995"/>
      <c r="I57" s="995"/>
      <c r="J57" s="995"/>
      <c r="K57" s="995"/>
      <c r="L57" s="730"/>
    </row>
    <row r="58" spans="1:12" ht="18.75">
      <c r="A58" s="990"/>
      <c r="B58" s="991"/>
      <c r="C58" s="998"/>
      <c r="D58" s="995"/>
      <c r="E58" s="995"/>
      <c r="F58" s="995"/>
      <c r="G58" s="995"/>
      <c r="H58" s="995"/>
      <c r="I58" s="995"/>
      <c r="J58" s="995"/>
      <c r="K58" s="995"/>
      <c r="L58" s="730"/>
    </row>
    <row r="59" spans="1:12" ht="18.75">
      <c r="A59" s="999"/>
      <c r="B59" s="991"/>
      <c r="C59" s="992"/>
      <c r="D59" s="993"/>
      <c r="E59" s="993"/>
      <c r="F59" s="993"/>
      <c r="G59" s="993"/>
      <c r="H59" s="993"/>
      <c r="I59" s="993"/>
      <c r="J59" s="993"/>
      <c r="K59" s="993"/>
      <c r="L59" s="730"/>
    </row>
    <row r="60" spans="1:12" ht="18.75">
      <c r="A60" s="990"/>
      <c r="B60" s="991"/>
      <c r="C60" s="972"/>
      <c r="D60" s="993"/>
      <c r="E60" s="993"/>
      <c r="F60" s="993"/>
      <c r="G60" s="993"/>
      <c r="H60" s="993"/>
      <c r="I60" s="993"/>
      <c r="J60" s="993"/>
      <c r="K60" s="993"/>
      <c r="L60" s="730"/>
    </row>
    <row r="61" spans="1:12" ht="18.75">
      <c r="A61" s="990"/>
      <c r="B61" s="991"/>
      <c r="C61" s="972"/>
      <c r="D61" s="993"/>
      <c r="E61" s="993"/>
      <c r="F61" s="993"/>
      <c r="G61" s="993"/>
      <c r="H61" s="993"/>
      <c r="I61" s="993"/>
      <c r="J61" s="993"/>
      <c r="K61" s="993"/>
      <c r="L61" s="730"/>
    </row>
    <row r="62" spans="1:12" ht="18.75">
      <c r="A62" s="990"/>
      <c r="B62" s="991"/>
      <c r="C62" s="1000"/>
      <c r="D62" s="993"/>
      <c r="E62" s="993"/>
      <c r="F62" s="993"/>
      <c r="G62" s="993"/>
      <c r="H62" s="993"/>
      <c r="I62" s="993"/>
      <c r="J62" s="993"/>
      <c r="K62" s="993"/>
      <c r="L62" s="730"/>
    </row>
    <row r="63" spans="1:12" ht="18.75">
      <c r="A63" s="999"/>
      <c r="B63" s="991"/>
      <c r="C63" s="1000"/>
      <c r="D63" s="995"/>
      <c r="E63" s="995"/>
      <c r="F63" s="995"/>
      <c r="G63" s="995"/>
      <c r="H63" s="995"/>
      <c r="I63" s="995"/>
      <c r="J63" s="995"/>
      <c r="K63" s="995"/>
      <c r="L63" s="730"/>
    </row>
    <row r="64" spans="1:12" ht="18.75">
      <c r="A64" s="999"/>
      <c r="B64" s="991"/>
      <c r="C64" s="972"/>
      <c r="D64" s="993"/>
      <c r="E64" s="993"/>
      <c r="F64" s="993"/>
      <c r="G64" s="993"/>
      <c r="H64" s="993"/>
      <c r="I64" s="993"/>
      <c r="J64" s="993"/>
      <c r="K64" s="993"/>
      <c r="L64" s="730"/>
    </row>
    <row r="65" spans="1:12" ht="18.75">
      <c r="A65" s="990"/>
      <c r="B65" s="991"/>
      <c r="C65" s="972"/>
      <c r="D65" s="993"/>
      <c r="E65" s="993"/>
      <c r="F65" s="993"/>
      <c r="G65" s="993"/>
      <c r="H65" s="993"/>
      <c r="I65" s="993"/>
      <c r="J65" s="993"/>
      <c r="K65" s="993"/>
      <c r="L65" s="730"/>
    </row>
    <row r="66" spans="1:12" ht="18.75">
      <c r="A66" s="990"/>
      <c r="B66" s="991"/>
      <c r="C66" s="972"/>
      <c r="D66" s="993"/>
      <c r="E66" s="993"/>
      <c r="F66" s="993"/>
      <c r="G66" s="993"/>
      <c r="H66" s="993"/>
      <c r="I66" s="993"/>
      <c r="J66" s="993"/>
      <c r="K66" s="993"/>
      <c r="L66" s="730"/>
    </row>
    <row r="67" spans="1:12" ht="18.75">
      <c r="A67" s="990"/>
      <c r="B67" s="991"/>
      <c r="C67" s="1001"/>
      <c r="D67" s="995"/>
      <c r="E67" s="995"/>
      <c r="F67" s="995"/>
      <c r="G67" s="995"/>
      <c r="H67" s="995"/>
      <c r="I67" s="995"/>
      <c r="J67" s="995"/>
      <c r="K67" s="995"/>
      <c r="L67" s="730"/>
    </row>
    <row r="68" spans="1:12" ht="18.75">
      <c r="A68" s="990"/>
      <c r="B68" s="991"/>
      <c r="C68" s="1002"/>
      <c r="D68" s="995"/>
      <c r="E68" s="995"/>
      <c r="F68" s="995"/>
      <c r="G68" s="995"/>
      <c r="H68" s="995"/>
      <c r="I68" s="995"/>
      <c r="J68" s="995"/>
      <c r="K68" s="995"/>
      <c r="L68" s="730"/>
    </row>
  </sheetData>
  <sheetProtection/>
  <printOptions horizontalCentered="1"/>
  <pageMargins left="0.5" right="0.5" top="0.5" bottom="0.5" header="0.5" footer="0.5"/>
  <pageSetup fitToHeight="1" fitToWidth="1" horizontalDpi="300" verticalDpi="300" orientation="landscape" scale="53" r:id="rId1"/>
  <headerFooter alignWithMargins="0">
    <oddFooter>&amp;C&amp;[Page 24
</oddFooter>
  </headerFooter>
</worksheet>
</file>

<file path=xl/worksheets/sheet26.xml><?xml version="1.0" encoding="utf-8"?>
<worksheet xmlns="http://schemas.openxmlformats.org/spreadsheetml/2006/main" xmlns:r="http://schemas.openxmlformats.org/officeDocument/2006/relationships">
  <sheetPr transitionEvaluation="1">
    <pageSetUpPr fitToPage="1"/>
  </sheetPr>
  <dimension ref="A1:Q55"/>
  <sheetViews>
    <sheetView showGridLines="0" zoomScale="75" zoomScaleNormal="75" zoomScalePageLayoutView="0" workbookViewId="0" topLeftCell="A1">
      <selection activeCell="A2" sqref="A2"/>
    </sheetView>
  </sheetViews>
  <sheetFormatPr defaultColWidth="11.00390625" defaultRowHeight="15.75"/>
  <cols>
    <col min="1" max="1" width="4.625" style="94" customWidth="1"/>
    <col min="2" max="2" width="33.50390625" style="94" customWidth="1"/>
    <col min="3" max="3" width="14.375" style="94" customWidth="1"/>
    <col min="4" max="4" width="13.25390625" style="94" customWidth="1"/>
    <col min="5" max="5" width="17.75390625" style="94" customWidth="1"/>
    <col min="6" max="6" width="23.375" style="94" customWidth="1"/>
    <col min="7" max="7" width="11.00390625" style="94" customWidth="1"/>
    <col min="8" max="10" width="20.00390625" style="94" customWidth="1"/>
    <col min="11" max="246" width="11.00390625" style="94" customWidth="1"/>
    <col min="247" max="247" width="17.75390625" style="94" customWidth="1"/>
    <col min="248" max="16384" width="11.00390625" style="94" customWidth="1"/>
  </cols>
  <sheetData>
    <row r="1" spans="1:17" s="2" customFormat="1" ht="16.5" thickBot="1">
      <c r="A1" s="636" t="str">
        <f>'Table Contents'!$A$1</f>
        <v>Annual Report of:                                                                                                                 Year Ended December 31, 2023</v>
      </c>
      <c r="B1" s="1"/>
      <c r="C1" s="1"/>
      <c r="D1" s="1"/>
      <c r="E1" s="1"/>
      <c r="F1" s="52"/>
      <c r="G1" s="1"/>
      <c r="H1" s="134"/>
      <c r="I1" s="52"/>
      <c r="J1" s="52"/>
      <c r="K1" s="3"/>
      <c r="L1" s="3"/>
      <c r="M1" s="3"/>
      <c r="N1" s="3"/>
      <c r="O1" s="3"/>
      <c r="P1" s="3"/>
      <c r="Q1" s="3"/>
    </row>
    <row r="2" spans="1:17" s="287" customFormat="1" ht="15.75">
      <c r="A2" s="306"/>
      <c r="B2" s="306"/>
      <c r="C2" s="306"/>
      <c r="D2" s="306"/>
      <c r="E2" s="296"/>
      <c r="F2" s="296"/>
      <c r="G2" s="306"/>
      <c r="H2" s="306"/>
      <c r="I2" s="296"/>
      <c r="J2" s="296"/>
      <c r="K2" s="296"/>
      <c r="L2" s="312"/>
      <c r="M2" s="312"/>
      <c r="N2" s="312"/>
      <c r="O2" s="312"/>
      <c r="P2" s="312"/>
      <c r="Q2" s="312"/>
    </row>
    <row r="3" spans="1:10" ht="15.75">
      <c r="A3" s="308" t="s">
        <v>218</v>
      </c>
      <c r="B3" s="138"/>
      <c r="C3" s="138"/>
      <c r="D3" s="309"/>
      <c r="E3" s="138"/>
      <c r="F3" s="138"/>
      <c r="G3" s="138"/>
      <c r="H3" s="138"/>
      <c r="I3" s="138"/>
      <c r="J3" s="138"/>
    </row>
    <row r="4" spans="1:10" ht="15.75">
      <c r="A4" s="95" t="s">
        <v>219</v>
      </c>
      <c r="B4" s="95"/>
      <c r="C4" s="95"/>
      <c r="D4" s="95"/>
      <c r="E4" s="95"/>
      <c r="F4" s="95"/>
      <c r="G4" s="95"/>
      <c r="H4" s="95"/>
      <c r="I4" s="95"/>
      <c r="J4" s="95"/>
    </row>
    <row r="5" ht="15.75">
      <c r="A5" s="285" t="s">
        <v>1734</v>
      </c>
    </row>
    <row r="6" ht="15.75">
      <c r="A6" s="285" t="s">
        <v>1735</v>
      </c>
    </row>
    <row r="7" ht="15.75">
      <c r="A7" s="285" t="s">
        <v>1736</v>
      </c>
    </row>
    <row r="8" spans="1:6" ht="15.75">
      <c r="A8" s="285" t="s">
        <v>1737</v>
      </c>
      <c r="F8" s="96"/>
    </row>
    <row r="9" ht="15.75">
      <c r="A9" s="285" t="s">
        <v>1738</v>
      </c>
    </row>
    <row r="10" spans="1:3" ht="15.75">
      <c r="A10" s="285" t="s">
        <v>1739</v>
      </c>
      <c r="C10" s="285"/>
    </row>
    <row r="11" spans="1:10" ht="15.75">
      <c r="A11" s="364" t="s">
        <v>1740</v>
      </c>
      <c r="B11" s="97"/>
      <c r="C11" s="97"/>
      <c r="D11" s="97"/>
      <c r="E11" s="97"/>
      <c r="F11" s="97"/>
      <c r="G11" s="97"/>
      <c r="H11" s="97"/>
      <c r="I11" s="97"/>
      <c r="J11" s="97"/>
    </row>
    <row r="12" spans="1:10" ht="15.75">
      <c r="A12" s="365"/>
      <c r="B12" s="98"/>
      <c r="C12" s="99" t="s">
        <v>1741</v>
      </c>
      <c r="D12" s="99" t="s">
        <v>1626</v>
      </c>
      <c r="E12" s="99" t="s">
        <v>97</v>
      </c>
      <c r="F12" s="99" t="s">
        <v>1742</v>
      </c>
      <c r="G12" s="100" t="s">
        <v>1743</v>
      </c>
      <c r="H12" s="101"/>
      <c r="I12" s="100" t="s">
        <v>1744</v>
      </c>
      <c r="J12" s="102"/>
    </row>
    <row r="13" spans="1:10" ht="15.75">
      <c r="A13" s="366"/>
      <c r="B13" s="99" t="s">
        <v>1745</v>
      </c>
      <c r="C13" s="99" t="s">
        <v>1218</v>
      </c>
      <c r="D13" s="99" t="s">
        <v>101</v>
      </c>
      <c r="E13" s="99" t="s">
        <v>1610</v>
      </c>
      <c r="F13" s="99" t="s">
        <v>1746</v>
      </c>
      <c r="G13" s="98"/>
      <c r="H13" s="98"/>
      <c r="I13" s="99" t="s">
        <v>1747</v>
      </c>
      <c r="J13" s="103" t="s">
        <v>1748</v>
      </c>
    </row>
    <row r="14" spans="1:10" ht="15.75">
      <c r="A14" s="366" t="s">
        <v>1564</v>
      </c>
      <c r="B14" s="99" t="s">
        <v>1749</v>
      </c>
      <c r="C14" s="99" t="s">
        <v>1221</v>
      </c>
      <c r="D14" s="99" t="s">
        <v>108</v>
      </c>
      <c r="E14" s="99" t="s">
        <v>1750</v>
      </c>
      <c r="F14" s="99" t="s">
        <v>1751</v>
      </c>
      <c r="G14" s="99" t="s">
        <v>1222</v>
      </c>
      <c r="H14" s="99" t="s">
        <v>1610</v>
      </c>
      <c r="I14" s="99" t="s">
        <v>1752</v>
      </c>
      <c r="J14" s="103" t="s">
        <v>1753</v>
      </c>
    </row>
    <row r="15" spans="1:10" ht="15.75">
      <c r="A15" s="367" t="s">
        <v>1575</v>
      </c>
      <c r="B15" s="105" t="s">
        <v>287</v>
      </c>
      <c r="C15" s="105" t="s">
        <v>288</v>
      </c>
      <c r="D15" s="105" t="s">
        <v>1576</v>
      </c>
      <c r="E15" s="105" t="s">
        <v>1577</v>
      </c>
      <c r="F15" s="105" t="s">
        <v>1578</v>
      </c>
      <c r="G15" s="105" t="s">
        <v>1579</v>
      </c>
      <c r="H15" s="105" t="s">
        <v>1580</v>
      </c>
      <c r="I15" s="105" t="s">
        <v>1581</v>
      </c>
      <c r="J15" s="106" t="s">
        <v>1582</v>
      </c>
    </row>
    <row r="16" spans="1:10" ht="15.75">
      <c r="A16" s="367">
        <v>1</v>
      </c>
      <c r="B16" s="107"/>
      <c r="C16" s="108"/>
      <c r="D16" s="108"/>
      <c r="E16" s="109"/>
      <c r="F16" s="109"/>
      <c r="G16" s="107"/>
      <c r="H16" s="110"/>
      <c r="I16" s="107"/>
      <c r="J16" s="111"/>
    </row>
    <row r="17" spans="1:10" ht="15.75">
      <c r="A17" s="367">
        <f aca="true" t="shared" si="0" ref="A17:A50">A16+1</f>
        <v>2</v>
      </c>
      <c r="B17" s="107"/>
      <c r="C17" s="280"/>
      <c r="D17" s="108"/>
      <c r="E17" s="109"/>
      <c r="F17" s="109"/>
      <c r="G17" s="107"/>
      <c r="H17" s="110"/>
      <c r="I17" s="107"/>
      <c r="J17" s="111"/>
    </row>
    <row r="18" spans="1:10" ht="15.75">
      <c r="A18" s="367">
        <f t="shared" si="0"/>
        <v>3</v>
      </c>
      <c r="B18" s="108"/>
      <c r="C18" s="280"/>
      <c r="D18" s="108"/>
      <c r="E18" s="109"/>
      <c r="F18" s="109"/>
      <c r="G18" s="107"/>
      <c r="H18" s="110"/>
      <c r="I18" s="107"/>
      <c r="J18" s="111"/>
    </row>
    <row r="19" spans="1:10" ht="15.75">
      <c r="A19" s="367">
        <f t="shared" si="0"/>
        <v>4</v>
      </c>
      <c r="B19" s="108"/>
      <c r="C19" s="108"/>
      <c r="D19" s="108"/>
      <c r="E19" s="109"/>
      <c r="F19" s="109"/>
      <c r="G19" s="107"/>
      <c r="H19" s="110"/>
      <c r="I19" s="107"/>
      <c r="J19" s="111"/>
    </row>
    <row r="20" spans="1:10" ht="15.75">
      <c r="A20" s="367">
        <f t="shared" si="0"/>
        <v>5</v>
      </c>
      <c r="B20" s="108"/>
      <c r="C20" s="108"/>
      <c r="D20" s="108"/>
      <c r="E20" s="109"/>
      <c r="F20" s="109"/>
      <c r="G20" s="107"/>
      <c r="H20" s="110"/>
      <c r="I20" s="107"/>
      <c r="J20" s="111"/>
    </row>
    <row r="21" spans="1:10" ht="15.75">
      <c r="A21" s="367">
        <f t="shared" si="0"/>
        <v>6</v>
      </c>
      <c r="B21" s="108"/>
      <c r="C21" s="108"/>
      <c r="D21" s="108"/>
      <c r="E21" s="109"/>
      <c r="F21" s="110"/>
      <c r="G21" s="107"/>
      <c r="H21" s="110"/>
      <c r="I21" s="107"/>
      <c r="J21" s="111"/>
    </row>
    <row r="22" spans="1:10" ht="15.75">
      <c r="A22" s="367">
        <f t="shared" si="0"/>
        <v>7</v>
      </c>
      <c r="B22" s="112"/>
      <c r="C22" s="108"/>
      <c r="D22" s="108"/>
      <c r="E22" s="109"/>
      <c r="F22" s="109"/>
      <c r="G22" s="107"/>
      <c r="H22" s="110"/>
      <c r="I22" s="107"/>
      <c r="J22" s="111"/>
    </row>
    <row r="23" spans="1:10" ht="15.75">
      <c r="A23" s="367">
        <f t="shared" si="0"/>
        <v>8</v>
      </c>
      <c r="B23" s="108"/>
      <c r="C23" s="280"/>
      <c r="D23" s="108"/>
      <c r="E23" s="109"/>
      <c r="F23" s="109"/>
      <c r="G23" s="107"/>
      <c r="H23" s="110"/>
      <c r="I23" s="107"/>
      <c r="J23" s="111"/>
    </row>
    <row r="24" spans="1:10" ht="15.75">
      <c r="A24" s="367">
        <f t="shared" si="0"/>
        <v>9</v>
      </c>
      <c r="B24" s="108"/>
      <c r="C24" s="108"/>
      <c r="D24" s="108"/>
      <c r="E24" s="109"/>
      <c r="F24" s="109"/>
      <c r="G24" s="107"/>
      <c r="H24" s="110"/>
      <c r="I24" s="107"/>
      <c r="J24" s="111"/>
    </row>
    <row r="25" spans="1:10" ht="15.75">
      <c r="A25" s="367">
        <f t="shared" si="0"/>
        <v>10</v>
      </c>
      <c r="B25" s="113"/>
      <c r="C25" s="108"/>
      <c r="D25" s="108"/>
      <c r="E25" s="109"/>
      <c r="F25" s="109"/>
      <c r="G25" s="107"/>
      <c r="H25" s="110"/>
      <c r="I25" s="107"/>
      <c r="J25" s="111"/>
    </row>
    <row r="26" spans="1:10" ht="15.75">
      <c r="A26" s="367">
        <f t="shared" si="0"/>
        <v>11</v>
      </c>
      <c r="B26" s="108"/>
      <c r="C26" s="108"/>
      <c r="D26" s="108"/>
      <c r="E26" s="109"/>
      <c r="F26" s="110"/>
      <c r="G26" s="107"/>
      <c r="H26" s="110"/>
      <c r="I26" s="107"/>
      <c r="J26" s="111"/>
    </row>
    <row r="27" spans="1:10" ht="15.75">
      <c r="A27" s="367">
        <f t="shared" si="0"/>
        <v>12</v>
      </c>
      <c r="B27" s="108"/>
      <c r="C27" s="108"/>
      <c r="D27" s="108"/>
      <c r="E27" s="109"/>
      <c r="F27" s="109"/>
      <c r="G27" s="107"/>
      <c r="H27" s="110"/>
      <c r="I27" s="107"/>
      <c r="J27" s="111"/>
    </row>
    <row r="28" spans="1:10" ht="15.75">
      <c r="A28" s="367">
        <f t="shared" si="0"/>
        <v>13</v>
      </c>
      <c r="B28" s="108"/>
      <c r="C28" s="108"/>
      <c r="D28" s="108"/>
      <c r="E28" s="109"/>
      <c r="F28" s="109"/>
      <c r="G28" s="107"/>
      <c r="H28" s="110"/>
      <c r="I28" s="107"/>
      <c r="J28" s="111"/>
    </row>
    <row r="29" spans="1:10" ht="15.75">
      <c r="A29" s="367">
        <f t="shared" si="0"/>
        <v>14</v>
      </c>
      <c r="B29" s="108"/>
      <c r="C29" s="108"/>
      <c r="D29" s="108"/>
      <c r="E29" s="109"/>
      <c r="F29" s="109"/>
      <c r="G29" s="107"/>
      <c r="H29" s="110"/>
      <c r="I29" s="107"/>
      <c r="J29" s="111"/>
    </row>
    <row r="30" spans="1:10" ht="15.75">
      <c r="A30" s="367">
        <f t="shared" si="0"/>
        <v>15</v>
      </c>
      <c r="B30" s="108"/>
      <c r="C30" s="108"/>
      <c r="D30" s="108"/>
      <c r="E30" s="109"/>
      <c r="F30" s="109"/>
      <c r="G30" s="107"/>
      <c r="H30" s="110"/>
      <c r="I30" s="107"/>
      <c r="J30" s="114"/>
    </row>
    <row r="31" spans="1:10" ht="15.75">
      <c r="A31" s="367">
        <f t="shared" si="0"/>
        <v>16</v>
      </c>
      <c r="B31" s="108"/>
      <c r="C31" s="108"/>
      <c r="D31" s="108"/>
      <c r="E31" s="109"/>
      <c r="F31" s="109"/>
      <c r="G31" s="107"/>
      <c r="H31" s="110"/>
      <c r="I31" s="107"/>
      <c r="J31" s="114"/>
    </row>
    <row r="32" spans="1:10" ht="15.75">
      <c r="A32" s="367">
        <f t="shared" si="0"/>
        <v>17</v>
      </c>
      <c r="B32" s="108"/>
      <c r="C32" s="108"/>
      <c r="D32" s="108"/>
      <c r="E32" s="109"/>
      <c r="F32" s="109"/>
      <c r="G32" s="107"/>
      <c r="H32" s="110"/>
      <c r="I32" s="107"/>
      <c r="J32" s="114"/>
    </row>
    <row r="33" spans="1:10" ht="15.75">
      <c r="A33" s="367">
        <f t="shared" si="0"/>
        <v>18</v>
      </c>
      <c r="B33" s="108"/>
      <c r="C33" s="108"/>
      <c r="D33" s="108"/>
      <c r="E33" s="109"/>
      <c r="F33" s="109"/>
      <c r="G33" s="107"/>
      <c r="H33" s="110"/>
      <c r="I33" s="107"/>
      <c r="J33" s="111"/>
    </row>
    <row r="34" spans="1:10" ht="15.75">
      <c r="A34" s="367">
        <f t="shared" si="0"/>
        <v>19</v>
      </c>
      <c r="B34" s="108"/>
      <c r="C34" s="108"/>
      <c r="D34" s="108"/>
      <c r="E34" s="109"/>
      <c r="F34" s="109"/>
      <c r="G34" s="107"/>
      <c r="H34" s="110"/>
      <c r="I34" s="107"/>
      <c r="J34" s="111"/>
    </row>
    <row r="35" spans="1:11" ht="15.75">
      <c r="A35" s="367">
        <f t="shared" si="0"/>
        <v>20</v>
      </c>
      <c r="B35" s="108"/>
      <c r="C35" s="108"/>
      <c r="D35" s="108"/>
      <c r="E35" s="109"/>
      <c r="F35" s="109"/>
      <c r="G35" s="107"/>
      <c r="H35" s="110"/>
      <c r="I35" s="107"/>
      <c r="J35" s="111"/>
      <c r="K35" s="115"/>
    </row>
    <row r="36" spans="1:11" ht="15.75">
      <c r="A36" s="367">
        <f t="shared" si="0"/>
        <v>21</v>
      </c>
      <c r="B36" s="112"/>
      <c r="C36" s="108"/>
      <c r="D36" s="108"/>
      <c r="E36" s="109"/>
      <c r="F36" s="109"/>
      <c r="G36" s="107"/>
      <c r="H36" s="110"/>
      <c r="I36" s="107"/>
      <c r="J36" s="111"/>
      <c r="K36" s="115"/>
    </row>
    <row r="37" spans="1:11" ht="15.75">
      <c r="A37" s="367">
        <f t="shared" si="0"/>
        <v>22</v>
      </c>
      <c r="B37" s="108"/>
      <c r="C37" s="280"/>
      <c r="D37" s="108"/>
      <c r="E37" s="109"/>
      <c r="F37" s="109"/>
      <c r="G37" s="107"/>
      <c r="H37" s="110"/>
      <c r="I37" s="107"/>
      <c r="J37" s="111"/>
      <c r="K37" s="115"/>
    </row>
    <row r="38" spans="1:11" ht="15.75">
      <c r="A38" s="367">
        <f t="shared" si="0"/>
        <v>23</v>
      </c>
      <c r="B38" s="108"/>
      <c r="C38" s="108"/>
      <c r="D38" s="108"/>
      <c r="E38" s="109"/>
      <c r="F38" s="109"/>
      <c r="G38" s="107"/>
      <c r="H38" s="110"/>
      <c r="I38" s="107"/>
      <c r="J38" s="111"/>
      <c r="K38" s="115"/>
    </row>
    <row r="39" spans="1:11" ht="15.75">
      <c r="A39" s="367">
        <f t="shared" si="0"/>
        <v>24</v>
      </c>
      <c r="B39" s="108"/>
      <c r="C39" s="108"/>
      <c r="D39" s="108"/>
      <c r="E39" s="109"/>
      <c r="F39" s="109"/>
      <c r="G39" s="107"/>
      <c r="H39" s="110"/>
      <c r="I39" s="107"/>
      <c r="J39" s="111"/>
      <c r="K39" s="115"/>
    </row>
    <row r="40" spans="1:11" ht="15.75">
      <c r="A40" s="367">
        <f t="shared" si="0"/>
        <v>25</v>
      </c>
      <c r="B40" s="108"/>
      <c r="C40" s="108"/>
      <c r="D40" s="108"/>
      <c r="E40" s="109"/>
      <c r="F40" s="110"/>
      <c r="G40" s="107"/>
      <c r="H40" s="110"/>
      <c r="I40" s="107"/>
      <c r="J40" s="111"/>
      <c r="K40" s="115"/>
    </row>
    <row r="41" spans="1:11" ht="15.75">
      <c r="A41" s="367">
        <f t="shared" si="0"/>
        <v>26</v>
      </c>
      <c r="B41" s="108"/>
      <c r="C41" s="108"/>
      <c r="D41" s="108"/>
      <c r="E41" s="109"/>
      <c r="F41" s="110"/>
      <c r="G41" s="107"/>
      <c r="H41" s="110"/>
      <c r="I41" s="107"/>
      <c r="J41" s="111"/>
      <c r="K41" s="115"/>
    </row>
    <row r="42" spans="1:11" ht="15.75">
      <c r="A42" s="367">
        <f t="shared" si="0"/>
        <v>27</v>
      </c>
      <c r="B42" s="108"/>
      <c r="C42" s="108"/>
      <c r="D42" s="108"/>
      <c r="E42" s="109"/>
      <c r="F42" s="110"/>
      <c r="G42" s="107"/>
      <c r="H42" s="110"/>
      <c r="I42" s="107"/>
      <c r="J42" s="111"/>
      <c r="K42" s="115"/>
    </row>
    <row r="43" spans="1:11" ht="15.75">
      <c r="A43" s="367">
        <f t="shared" si="0"/>
        <v>28</v>
      </c>
      <c r="B43" s="108"/>
      <c r="C43" s="108"/>
      <c r="D43" s="108"/>
      <c r="E43" s="109"/>
      <c r="F43" s="110"/>
      <c r="G43" s="107"/>
      <c r="H43" s="110"/>
      <c r="I43" s="107"/>
      <c r="J43" s="111"/>
      <c r="K43" s="115"/>
    </row>
    <row r="44" spans="1:10" ht="15.75">
      <c r="A44" s="367">
        <f t="shared" si="0"/>
        <v>29</v>
      </c>
      <c r="B44" s="108"/>
      <c r="C44" s="108"/>
      <c r="D44" s="108"/>
      <c r="E44" s="109"/>
      <c r="F44" s="110"/>
      <c r="G44" s="107"/>
      <c r="H44" s="110"/>
      <c r="I44" s="107"/>
      <c r="J44" s="111"/>
    </row>
    <row r="45" spans="1:10" ht="15.75">
      <c r="A45" s="367">
        <f t="shared" si="0"/>
        <v>30</v>
      </c>
      <c r="B45" s="108"/>
      <c r="C45" s="108"/>
      <c r="D45" s="108"/>
      <c r="E45" s="109"/>
      <c r="F45" s="109"/>
      <c r="G45" s="107"/>
      <c r="H45" s="110"/>
      <c r="I45" s="107"/>
      <c r="J45" s="116"/>
    </row>
    <row r="46" spans="1:10" ht="15.75">
      <c r="A46" s="367">
        <f t="shared" si="0"/>
        <v>31</v>
      </c>
      <c r="B46" s="107"/>
      <c r="C46" s="108"/>
      <c r="D46" s="108"/>
      <c r="E46" s="109"/>
      <c r="F46" s="109"/>
      <c r="G46" s="107"/>
      <c r="H46" s="110"/>
      <c r="I46" s="107"/>
      <c r="J46" s="116"/>
    </row>
    <row r="47" spans="1:10" ht="15.75">
      <c r="A47" s="367">
        <f t="shared" si="0"/>
        <v>32</v>
      </c>
      <c r="B47" s="107"/>
      <c r="C47" s="107"/>
      <c r="D47" s="107"/>
      <c r="E47" s="109"/>
      <c r="F47" s="109"/>
      <c r="G47" s="107"/>
      <c r="H47" s="110"/>
      <c r="I47" s="107"/>
      <c r="J47" s="111"/>
    </row>
    <row r="48" spans="1:10" ht="15.75">
      <c r="A48" s="367">
        <f t="shared" si="0"/>
        <v>33</v>
      </c>
      <c r="B48" s="107"/>
      <c r="C48" s="107"/>
      <c r="D48" s="107"/>
      <c r="E48" s="109"/>
      <c r="F48" s="109"/>
      <c r="G48" s="107"/>
      <c r="H48" s="110"/>
      <c r="I48" s="107"/>
      <c r="J48" s="111"/>
    </row>
    <row r="49" spans="1:10" ht="15.75">
      <c r="A49" s="367">
        <f t="shared" si="0"/>
        <v>34</v>
      </c>
      <c r="B49" s="107"/>
      <c r="C49" s="107"/>
      <c r="D49" s="107"/>
      <c r="E49" s="109"/>
      <c r="F49" s="109"/>
      <c r="G49" s="107"/>
      <c r="H49" s="110"/>
      <c r="I49" s="107"/>
      <c r="J49" s="111"/>
    </row>
    <row r="50" spans="1:10" ht="15.75">
      <c r="A50" s="367">
        <f t="shared" si="0"/>
        <v>35</v>
      </c>
      <c r="B50" s="104" t="s">
        <v>160</v>
      </c>
      <c r="C50" s="104"/>
      <c r="D50" s="104"/>
      <c r="E50" s="79">
        <f>SUM(E18:E45)</f>
        <v>0</v>
      </c>
      <c r="F50" s="79">
        <f>SUM(F18:F45)</f>
        <v>0</v>
      </c>
      <c r="G50" s="104"/>
      <c r="H50" s="79">
        <f>SUM(H18:H45)</f>
        <v>0</v>
      </c>
      <c r="I50" s="79">
        <f>SUM(I18:I45)</f>
        <v>0</v>
      </c>
      <c r="J50" s="79">
        <f>SUM(J18:J45)</f>
        <v>0</v>
      </c>
    </row>
    <row r="51" spans="1:10" ht="15.75">
      <c r="A51" s="97" t="s">
        <v>1754</v>
      </c>
      <c r="B51" s="97"/>
      <c r="C51" s="97"/>
      <c r="D51" s="97"/>
      <c r="E51" s="117"/>
      <c r="F51" s="117"/>
      <c r="G51" s="97"/>
      <c r="H51" s="118"/>
      <c r="I51" s="97"/>
      <c r="J51" s="119"/>
    </row>
    <row r="52" spans="5:10" ht="15.75">
      <c r="E52" s="96"/>
      <c r="F52" s="96"/>
      <c r="H52" s="115"/>
      <c r="J52" s="115"/>
    </row>
    <row r="53" spans="5:10" ht="15.75">
      <c r="E53" s="96"/>
      <c r="F53" s="96"/>
      <c r="H53" s="115"/>
      <c r="J53" s="115"/>
    </row>
    <row r="54" spans="5:10" ht="15.75">
      <c r="E54" s="96"/>
      <c r="F54" s="96"/>
      <c r="H54" s="115"/>
      <c r="J54" s="115"/>
    </row>
    <row r="55" spans="5:10" ht="15.75">
      <c r="E55" s="96"/>
      <c r="F55" s="96"/>
      <c r="H55" s="115"/>
      <c r="J55" s="115"/>
    </row>
  </sheetData>
  <sheetProtection/>
  <printOptions horizontalCentered="1"/>
  <pageMargins left="0.5" right="0.5" top="0.5" bottom="0.5" header="0.5" footer="0.5"/>
  <pageSetup fitToHeight="1" fitToWidth="1" horizontalDpi="300" verticalDpi="300" orientation="landscape" scale="67" r:id="rId1"/>
  <headerFooter alignWithMargins="0">
    <oddFooter>&amp;C&amp;[Page 25</oddFooter>
  </headerFooter>
</worksheet>
</file>

<file path=xl/worksheets/sheet27.xml><?xml version="1.0" encoding="utf-8"?>
<worksheet xmlns="http://schemas.openxmlformats.org/spreadsheetml/2006/main" xmlns:r="http://schemas.openxmlformats.org/officeDocument/2006/relationships">
  <sheetPr transitionEvaluation="1">
    <pageSetUpPr fitToPage="1"/>
  </sheetPr>
  <dimension ref="A1:Q60"/>
  <sheetViews>
    <sheetView showGridLines="0" zoomScale="75" zoomScaleNormal="75" zoomScalePageLayoutView="0" workbookViewId="0" topLeftCell="A1">
      <selection activeCell="J16" sqref="J16"/>
    </sheetView>
  </sheetViews>
  <sheetFormatPr defaultColWidth="11.00390625" defaultRowHeight="15.75"/>
  <cols>
    <col min="1" max="1" width="4.625" style="4" customWidth="1"/>
    <col min="2" max="2" width="6.25390625" style="2" customWidth="1"/>
    <col min="3" max="3" width="53.75390625" style="2" customWidth="1"/>
    <col min="4" max="4" width="8.00390625" style="2" customWidth="1"/>
    <col min="5" max="5" width="19.75390625" style="2" customWidth="1"/>
    <col min="6" max="6" width="16.625" style="2" customWidth="1"/>
    <col min="7" max="7" width="17.75390625" style="78"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6.5" thickBot="1">
      <c r="A1" s="636" t="str">
        <f>'Table Contents'!$A$1</f>
        <v>Annual Report of:                                                                                                                 Year Ended December 31, 2023</v>
      </c>
      <c r="B1" s="1"/>
      <c r="C1" s="1"/>
      <c r="D1" s="1"/>
      <c r="E1" s="1"/>
      <c r="F1" s="52"/>
      <c r="G1" s="72"/>
    </row>
    <row r="2" spans="1:17" s="287" customFormat="1" ht="15.75">
      <c r="A2" s="306"/>
      <c r="B2" s="306"/>
      <c r="C2" s="306"/>
      <c r="D2" s="306"/>
      <c r="E2" s="296"/>
      <c r="F2" s="296"/>
      <c r="G2" s="306"/>
      <c r="H2" s="306"/>
      <c r="I2" s="296"/>
      <c r="J2" s="296"/>
      <c r="K2" s="296"/>
      <c r="L2" s="312"/>
      <c r="M2" s="312"/>
      <c r="N2" s="312"/>
      <c r="O2" s="312"/>
      <c r="P2" s="312"/>
      <c r="Q2" s="312"/>
    </row>
    <row r="3" spans="1:17" ht="15.75">
      <c r="A3" s="50" t="s">
        <v>1755</v>
      </c>
      <c r="B3" s="50"/>
      <c r="C3" s="23"/>
      <c r="D3" s="8"/>
      <c r="E3" s="8"/>
      <c r="F3" s="8"/>
      <c r="G3" s="73"/>
      <c r="I3" s="2"/>
      <c r="J3" s="2"/>
      <c r="K3" s="2"/>
      <c r="L3" s="2"/>
      <c r="M3" s="2"/>
      <c r="N3" s="2"/>
      <c r="O3" s="2"/>
      <c r="P3" s="2"/>
      <c r="Q3" s="2"/>
    </row>
    <row r="4" spans="1:17" ht="15.75">
      <c r="A4" s="50" t="s">
        <v>1756</v>
      </c>
      <c r="B4" s="49"/>
      <c r="C4" s="23"/>
      <c r="D4" s="8"/>
      <c r="E4" s="8"/>
      <c r="F4" s="8"/>
      <c r="G4" s="73"/>
      <c r="I4" s="2"/>
      <c r="J4" s="2"/>
      <c r="K4" s="2"/>
      <c r="L4" s="2"/>
      <c r="M4" s="2"/>
      <c r="N4" s="2"/>
      <c r="O4" s="2"/>
      <c r="P4" s="2"/>
      <c r="Q4" s="2"/>
    </row>
    <row r="5" spans="1:17" ht="15.75">
      <c r="A5" s="51" t="s">
        <v>1199</v>
      </c>
      <c r="B5" s="51"/>
      <c r="C5" s="51"/>
      <c r="D5" s="28"/>
      <c r="E5" s="28"/>
      <c r="F5" s="28"/>
      <c r="G5" s="74"/>
      <c r="I5" s="2"/>
      <c r="J5" s="2"/>
      <c r="K5" s="2"/>
      <c r="L5" s="2"/>
      <c r="M5" s="2"/>
      <c r="N5" s="2"/>
      <c r="O5" s="2"/>
      <c r="P5" s="2"/>
      <c r="Q5" s="2"/>
    </row>
    <row r="6" spans="1:17" ht="15.75">
      <c r="A6" s="347" t="s">
        <v>1212</v>
      </c>
      <c r="B6" s="5"/>
      <c r="D6" s="186" t="s">
        <v>1200</v>
      </c>
      <c r="E6" s="6" t="s">
        <v>1201</v>
      </c>
      <c r="F6" s="6" t="s">
        <v>1201</v>
      </c>
      <c r="G6" s="75"/>
      <c r="I6" s="2"/>
      <c r="J6" s="2"/>
      <c r="K6" s="2"/>
      <c r="L6" s="2"/>
      <c r="M6" s="2"/>
      <c r="N6" s="2"/>
      <c r="O6" s="2"/>
      <c r="P6" s="2"/>
      <c r="Q6" s="2"/>
    </row>
    <row r="7" spans="1:17" ht="15.75">
      <c r="A7" s="347"/>
      <c r="B7" s="5"/>
      <c r="C7" s="4"/>
      <c r="D7" s="6" t="s">
        <v>286</v>
      </c>
      <c r="E7" s="186" t="s">
        <v>1203</v>
      </c>
      <c r="F7" s="6" t="s">
        <v>1757</v>
      </c>
      <c r="G7" s="76" t="s">
        <v>1204</v>
      </c>
      <c r="I7" s="2"/>
      <c r="J7" s="2"/>
      <c r="K7" s="2"/>
      <c r="L7" s="2"/>
      <c r="M7" s="2"/>
      <c r="N7" s="2"/>
      <c r="O7" s="2"/>
      <c r="P7" s="2"/>
      <c r="Q7" s="2"/>
    </row>
    <row r="8" spans="1:17" ht="15.75">
      <c r="A8" s="351" t="s">
        <v>1564</v>
      </c>
      <c r="B8" s="22" t="s">
        <v>1205</v>
      </c>
      <c r="C8" s="120"/>
      <c r="D8" s="6" t="s">
        <v>1575</v>
      </c>
      <c r="E8" s="1196" t="s">
        <v>1759</v>
      </c>
      <c r="F8" s="6" t="s">
        <v>1758</v>
      </c>
      <c r="G8" s="76" t="s">
        <v>1208</v>
      </c>
      <c r="I8" s="2"/>
      <c r="J8" s="2"/>
      <c r="K8" s="2"/>
      <c r="L8" s="2"/>
      <c r="M8" s="2"/>
      <c r="N8" s="2"/>
      <c r="O8" s="2"/>
      <c r="P8" s="2"/>
      <c r="Q8" s="2"/>
    </row>
    <row r="9" spans="1:17" ht="15.75">
      <c r="A9" s="353" t="s">
        <v>1575</v>
      </c>
      <c r="B9" s="27" t="s">
        <v>287</v>
      </c>
      <c r="C9" s="121"/>
      <c r="D9" s="10" t="s">
        <v>288</v>
      </c>
      <c r="E9" s="353" t="s">
        <v>1576</v>
      </c>
      <c r="F9" s="10" t="s">
        <v>1577</v>
      </c>
      <c r="G9" s="77" t="s">
        <v>1578</v>
      </c>
      <c r="I9" s="2"/>
      <c r="J9" s="2"/>
      <c r="K9" s="2"/>
      <c r="L9" s="2"/>
      <c r="M9" s="2"/>
      <c r="N9" s="2"/>
      <c r="O9" s="2"/>
      <c r="P9" s="2"/>
      <c r="Q9" s="2"/>
    </row>
    <row r="10" spans="1:7" ht="15.75">
      <c r="A10" s="354">
        <f>1</f>
        <v>1</v>
      </c>
      <c r="B10" s="19"/>
      <c r="C10" s="1197" t="s">
        <v>1773</v>
      </c>
      <c r="D10" s="17"/>
      <c r="E10" s="59"/>
      <c r="F10" s="59"/>
      <c r="G10" s="66"/>
    </row>
    <row r="11" spans="1:17" s="38" customFormat="1" ht="15.75">
      <c r="A11" s="354">
        <f>A10+1</f>
        <v>2</v>
      </c>
      <c r="B11" s="19">
        <v>480</v>
      </c>
      <c r="C11" s="15" t="s">
        <v>1760</v>
      </c>
      <c r="D11" s="13">
        <v>600</v>
      </c>
      <c r="E11" s="1198"/>
      <c r="F11" s="1198"/>
      <c r="G11" s="1199">
        <f>E11-F11</f>
        <v>0</v>
      </c>
      <c r="I11" s="372"/>
      <c r="J11" s="372"/>
      <c r="K11" s="372"/>
      <c r="L11" s="372"/>
      <c r="M11" s="372"/>
      <c r="N11" s="372"/>
      <c r="O11" s="372"/>
      <c r="P11" s="372"/>
      <c r="Q11" s="372"/>
    </row>
    <row r="12" spans="1:7" ht="15.75">
      <c r="A12" s="354">
        <f aca="true" t="shared" si="0" ref="A12:A54">A11+1</f>
        <v>3</v>
      </c>
      <c r="B12" s="19">
        <v>481</v>
      </c>
      <c r="C12" s="15" t="s">
        <v>1761</v>
      </c>
      <c r="D12" s="13">
        <v>600</v>
      </c>
      <c r="E12" s="1198"/>
      <c r="F12" s="1198"/>
      <c r="G12" s="1199">
        <f aca="true" t="shared" si="1" ref="G12:G41">E12-F12</f>
        <v>0</v>
      </c>
    </row>
    <row r="13" spans="1:7" ht="15.75">
      <c r="A13" s="354">
        <f t="shared" si="0"/>
        <v>4</v>
      </c>
      <c r="B13" s="19">
        <v>482</v>
      </c>
      <c r="C13" s="20" t="s">
        <v>1762</v>
      </c>
      <c r="D13" s="13">
        <v>600</v>
      </c>
      <c r="E13" s="1198"/>
      <c r="F13" s="1198"/>
      <c r="G13" s="1199">
        <f t="shared" si="1"/>
        <v>0</v>
      </c>
    </row>
    <row r="14" spans="1:7" ht="15.75">
      <c r="A14" s="354">
        <f t="shared" si="0"/>
        <v>5</v>
      </c>
      <c r="B14" s="19"/>
      <c r="C14" s="1200" t="s">
        <v>1774</v>
      </c>
      <c r="D14" s="24"/>
      <c r="E14" s="1198">
        <f>SUM(E11:E13)</f>
        <v>0</v>
      </c>
      <c r="F14" s="1198">
        <f>SUM(F11:F13)</f>
        <v>0</v>
      </c>
      <c r="G14" s="1199">
        <f t="shared" si="1"/>
        <v>0</v>
      </c>
    </row>
    <row r="15" spans="1:7" ht="15.75">
      <c r="A15" s="354">
        <f t="shared" si="0"/>
        <v>6</v>
      </c>
      <c r="B15" s="392"/>
      <c r="C15" s="508"/>
      <c r="D15" s="1201"/>
      <c r="E15" s="1202"/>
      <c r="F15" s="1198"/>
      <c r="G15" s="1199"/>
    </row>
    <row r="16" spans="1:7" ht="15.75">
      <c r="A16" s="354">
        <f t="shared" si="0"/>
        <v>7</v>
      </c>
      <c r="B16" s="1003"/>
      <c r="C16" s="291"/>
      <c r="D16" s="437"/>
      <c r="E16" s="1203"/>
      <c r="F16" s="1198"/>
      <c r="G16" s="1199"/>
    </row>
    <row r="17" spans="1:7" ht="15.75">
      <c r="A17" s="354">
        <f t="shared" si="0"/>
        <v>8</v>
      </c>
      <c r="B17" s="19"/>
      <c r="C17" s="1197" t="s">
        <v>1775</v>
      </c>
      <c r="D17" s="13"/>
      <c r="E17" s="1198"/>
      <c r="F17" s="1198"/>
      <c r="G17" s="1199"/>
    </row>
    <row r="18" spans="1:7" ht="15.75">
      <c r="A18" s="354">
        <f t="shared" si="0"/>
        <v>9</v>
      </c>
      <c r="B18" s="19">
        <v>489.1</v>
      </c>
      <c r="C18" s="15" t="s">
        <v>1776</v>
      </c>
      <c r="D18" s="13"/>
      <c r="E18" s="1198"/>
      <c r="F18" s="1198"/>
      <c r="G18" s="1199">
        <f t="shared" si="1"/>
        <v>0</v>
      </c>
    </row>
    <row r="19" spans="1:7" ht="15.75">
      <c r="A19" s="354">
        <f t="shared" si="0"/>
        <v>10</v>
      </c>
      <c r="B19" s="19">
        <v>489.2</v>
      </c>
      <c r="C19" s="15" t="s">
        <v>1777</v>
      </c>
      <c r="D19" s="13"/>
      <c r="E19" s="1198"/>
      <c r="F19" s="1198"/>
      <c r="G19" s="1199">
        <f t="shared" si="1"/>
        <v>0</v>
      </c>
    </row>
    <row r="20" spans="1:7" ht="15.75">
      <c r="A20" s="354">
        <f t="shared" si="0"/>
        <v>11</v>
      </c>
      <c r="B20" s="19">
        <v>489.3</v>
      </c>
      <c r="C20" s="15" t="s">
        <v>1778</v>
      </c>
      <c r="D20" s="13"/>
      <c r="E20" s="1198"/>
      <c r="F20" s="1198"/>
      <c r="G20" s="1199">
        <f t="shared" si="1"/>
        <v>0</v>
      </c>
    </row>
    <row r="21" spans="1:7" ht="15.75">
      <c r="A21" s="354">
        <f t="shared" si="0"/>
        <v>12</v>
      </c>
      <c r="B21" s="19">
        <v>489.4</v>
      </c>
      <c r="C21" s="15" t="s">
        <v>759</v>
      </c>
      <c r="D21" s="13"/>
      <c r="E21" s="1198"/>
      <c r="F21" s="1198"/>
      <c r="G21" s="1199">
        <f t="shared" si="1"/>
        <v>0</v>
      </c>
    </row>
    <row r="22" spans="1:7" ht="15.75">
      <c r="A22" s="354">
        <f t="shared" si="0"/>
        <v>13</v>
      </c>
      <c r="B22" s="1003"/>
      <c r="C22" s="444" t="s">
        <v>1779</v>
      </c>
      <c r="D22" s="13"/>
      <c r="E22" s="1198">
        <f>SUM(E18:E21)</f>
        <v>0</v>
      </c>
      <c r="F22" s="1198">
        <f>SUM(F18:F21)</f>
        <v>0</v>
      </c>
      <c r="G22" s="1199">
        <f t="shared" si="1"/>
        <v>0</v>
      </c>
    </row>
    <row r="23" spans="1:7" ht="15.75">
      <c r="A23" s="354">
        <f t="shared" si="0"/>
        <v>14</v>
      </c>
      <c r="B23" s="1003"/>
      <c r="C23" s="508"/>
      <c r="D23" s="1203"/>
      <c r="E23" s="1198"/>
      <c r="F23" s="1198"/>
      <c r="G23" s="1199"/>
    </row>
    <row r="24" spans="1:7" ht="18.75">
      <c r="A24" s="1204">
        <f t="shared" si="0"/>
        <v>15</v>
      </c>
      <c r="B24" s="1205"/>
      <c r="C24" s="1206" t="s">
        <v>1780</v>
      </c>
      <c r="D24" s="1207"/>
      <c r="E24" s="1217">
        <f>E14+E22</f>
        <v>0</v>
      </c>
      <c r="F24" s="1217">
        <f>F14+F22</f>
        <v>0</v>
      </c>
      <c r="G24" s="1199">
        <f t="shared" si="1"/>
        <v>0</v>
      </c>
    </row>
    <row r="25" spans="1:7" ht="15.75">
      <c r="A25" s="354">
        <f t="shared" si="0"/>
        <v>16</v>
      </c>
      <c r="B25" s="1003"/>
      <c r="C25" s="291"/>
      <c r="D25" s="1203"/>
      <c r="E25" s="1198"/>
      <c r="F25" s="1198"/>
      <c r="G25" s="1199"/>
    </row>
    <row r="26" spans="1:7" ht="15.75">
      <c r="A26" s="354">
        <f t="shared" si="0"/>
        <v>17</v>
      </c>
      <c r="B26" s="1003"/>
      <c r="C26" s="1208" t="s">
        <v>1781</v>
      </c>
      <c r="D26" s="1203"/>
      <c r="E26" s="1198"/>
      <c r="F26" s="1198"/>
      <c r="G26" s="1199"/>
    </row>
    <row r="27" spans="1:7" ht="15.75">
      <c r="A27" s="354">
        <f t="shared" si="0"/>
        <v>18</v>
      </c>
      <c r="B27" s="19">
        <v>483</v>
      </c>
      <c r="C27" s="21" t="s">
        <v>1763</v>
      </c>
      <c r="D27" s="13">
        <v>501</v>
      </c>
      <c r="E27" s="1209"/>
      <c r="F27" s="1209"/>
      <c r="G27" s="1199">
        <f t="shared" si="1"/>
        <v>0</v>
      </c>
    </row>
    <row r="28" spans="1:17" ht="15.75">
      <c r="A28" s="354">
        <f t="shared" si="0"/>
        <v>19</v>
      </c>
      <c r="B28" s="19">
        <v>484</v>
      </c>
      <c r="C28" s="15" t="s">
        <v>1782</v>
      </c>
      <c r="D28" s="13">
        <v>600</v>
      </c>
      <c r="E28" s="1198"/>
      <c r="F28" s="1198"/>
      <c r="G28" s="1199">
        <f t="shared" si="1"/>
        <v>0</v>
      </c>
      <c r="I28" s="2"/>
      <c r="J28" s="2"/>
      <c r="K28" s="2"/>
      <c r="L28" s="2"/>
      <c r="M28" s="2"/>
      <c r="N28" s="2"/>
      <c r="O28" s="2"/>
      <c r="P28" s="2"/>
      <c r="Q28" s="2"/>
    </row>
    <row r="29" spans="1:17" ht="15.75">
      <c r="A29" s="354">
        <f t="shared" si="0"/>
        <v>20</v>
      </c>
      <c r="B29" s="19">
        <v>485</v>
      </c>
      <c r="C29" s="21" t="s">
        <v>756</v>
      </c>
      <c r="D29" s="13">
        <v>600</v>
      </c>
      <c r="E29" s="1198"/>
      <c r="F29" s="1198"/>
      <c r="G29" s="1199">
        <f t="shared" si="1"/>
        <v>0</v>
      </c>
      <c r="I29" s="2"/>
      <c r="J29" s="2"/>
      <c r="K29" s="2"/>
      <c r="L29" s="2"/>
      <c r="M29" s="2"/>
      <c r="N29" s="2"/>
      <c r="O29" s="2"/>
      <c r="P29" s="2"/>
      <c r="Q29" s="2"/>
    </row>
    <row r="30" spans="1:7" ht="15.75">
      <c r="A30" s="354">
        <f t="shared" si="0"/>
        <v>21</v>
      </c>
      <c r="B30" s="19">
        <v>487</v>
      </c>
      <c r="C30" s="15" t="s">
        <v>757</v>
      </c>
      <c r="D30" s="13">
        <v>600</v>
      </c>
      <c r="E30" s="1198"/>
      <c r="F30" s="1198"/>
      <c r="G30" s="1199">
        <f t="shared" si="1"/>
        <v>0</v>
      </c>
    </row>
    <row r="31" spans="1:17" ht="15.75">
      <c r="A31" s="354">
        <f t="shared" si="0"/>
        <v>22</v>
      </c>
      <c r="B31" s="19">
        <v>488</v>
      </c>
      <c r="C31" s="15" t="s">
        <v>758</v>
      </c>
      <c r="D31" s="13">
        <v>600</v>
      </c>
      <c r="E31" s="1198"/>
      <c r="F31" s="1198"/>
      <c r="G31" s="1199">
        <f t="shared" si="1"/>
        <v>0</v>
      </c>
      <c r="I31" s="2"/>
      <c r="J31" s="2"/>
      <c r="K31" s="2"/>
      <c r="L31" s="2"/>
      <c r="M31" s="2"/>
      <c r="N31" s="2"/>
      <c r="O31" s="2"/>
      <c r="P31" s="2"/>
      <c r="Q31" s="2"/>
    </row>
    <row r="32" spans="1:7" ht="15.75">
      <c r="A32" s="354">
        <f t="shared" si="0"/>
        <v>23</v>
      </c>
      <c r="B32" s="19">
        <v>490</v>
      </c>
      <c r="C32" s="15" t="s">
        <v>760</v>
      </c>
      <c r="D32" s="13"/>
      <c r="E32" s="1198"/>
      <c r="F32" s="1198"/>
      <c r="G32" s="1199">
        <f t="shared" si="1"/>
        <v>0</v>
      </c>
    </row>
    <row r="33" spans="1:17" ht="15.75">
      <c r="A33" s="354">
        <f t="shared" si="0"/>
        <v>24</v>
      </c>
      <c r="B33" s="19">
        <v>491</v>
      </c>
      <c r="C33" s="15" t="s">
        <v>761</v>
      </c>
      <c r="D33" s="13"/>
      <c r="E33" s="1211"/>
      <c r="F33" s="1211"/>
      <c r="G33" s="1199">
        <f t="shared" si="1"/>
        <v>0</v>
      </c>
      <c r="I33" s="2"/>
      <c r="J33" s="2"/>
      <c r="K33" s="2"/>
      <c r="L33" s="2"/>
      <c r="M33" s="2"/>
      <c r="N33" s="2"/>
      <c r="O33" s="2"/>
      <c r="P33" s="2"/>
      <c r="Q33" s="2"/>
    </row>
    <row r="34" spans="1:7" ht="15.75">
      <c r="A34" s="354">
        <f t="shared" si="0"/>
        <v>25</v>
      </c>
      <c r="B34" s="19">
        <v>492</v>
      </c>
      <c r="C34" s="15" t="s">
        <v>762</v>
      </c>
      <c r="D34" s="13"/>
      <c r="E34" s="1198"/>
      <c r="F34" s="1198"/>
      <c r="G34" s="1199">
        <f t="shared" si="1"/>
        <v>0</v>
      </c>
    </row>
    <row r="35" spans="1:7" ht="15.75">
      <c r="A35" s="354">
        <f t="shared" si="0"/>
        <v>26</v>
      </c>
      <c r="B35" s="19">
        <v>493</v>
      </c>
      <c r="C35" s="15" t="s">
        <v>763</v>
      </c>
      <c r="D35" s="13">
        <v>600</v>
      </c>
      <c r="E35" s="1198"/>
      <c r="F35" s="1198"/>
      <c r="G35" s="1199">
        <f t="shared" si="1"/>
        <v>0</v>
      </c>
    </row>
    <row r="36" spans="1:7" ht="15.75">
      <c r="A36" s="354">
        <f t="shared" si="0"/>
        <v>27</v>
      </c>
      <c r="B36" s="19">
        <v>494</v>
      </c>
      <c r="C36" s="15" t="s">
        <v>764</v>
      </c>
      <c r="D36" s="13">
        <v>600</v>
      </c>
      <c r="E36" s="1198"/>
      <c r="F36" s="1198"/>
      <c r="G36" s="1199">
        <f t="shared" si="1"/>
        <v>0</v>
      </c>
    </row>
    <row r="37" spans="1:7" ht="15.75">
      <c r="A37" s="354">
        <f t="shared" si="0"/>
        <v>28</v>
      </c>
      <c r="B37" s="19">
        <v>495</v>
      </c>
      <c r="C37" s="15" t="s">
        <v>765</v>
      </c>
      <c r="D37" s="13">
        <v>600</v>
      </c>
      <c r="E37" s="1211"/>
      <c r="F37" s="1211"/>
      <c r="G37" s="1199">
        <f t="shared" si="1"/>
        <v>0</v>
      </c>
    </row>
    <row r="38" spans="1:8" ht="15.75">
      <c r="A38" s="354">
        <f t="shared" si="0"/>
        <v>29</v>
      </c>
      <c r="B38" s="19">
        <v>496</v>
      </c>
      <c r="C38" s="15" t="s">
        <v>766</v>
      </c>
      <c r="D38" s="13"/>
      <c r="E38" s="1211"/>
      <c r="F38" s="1211"/>
      <c r="G38" s="1199">
        <f t="shared" si="1"/>
        <v>0</v>
      </c>
      <c r="H38" s="44"/>
    </row>
    <row r="39" spans="1:7" ht="15.75">
      <c r="A39" s="354">
        <f t="shared" si="0"/>
        <v>30</v>
      </c>
      <c r="B39" s="1003"/>
      <c r="C39" s="1175" t="s">
        <v>1783</v>
      </c>
      <c r="D39" s="507"/>
      <c r="E39" s="1211">
        <f>SUM(E27:E38)</f>
        <v>0</v>
      </c>
      <c r="F39" s="1211">
        <f>SUM(F27:F38)</f>
        <v>0</v>
      </c>
      <c r="G39" s="1199">
        <f t="shared" si="1"/>
        <v>0</v>
      </c>
    </row>
    <row r="40" spans="1:7" ht="15.75">
      <c r="A40" s="354">
        <f t="shared" si="0"/>
        <v>31</v>
      </c>
      <c r="B40" s="392"/>
      <c r="C40" s="291"/>
      <c r="D40" s="1202"/>
      <c r="E40" s="1211"/>
      <c r="F40" s="1211"/>
      <c r="G40" s="1199"/>
    </row>
    <row r="41" spans="1:7" ht="15.75">
      <c r="A41" s="354">
        <f t="shared" si="0"/>
        <v>32</v>
      </c>
      <c r="B41" s="1003"/>
      <c r="C41" s="1200" t="s">
        <v>1784</v>
      </c>
      <c r="D41" s="1203"/>
      <c r="E41" s="1211">
        <f>E24+E39</f>
        <v>0</v>
      </c>
      <c r="F41" s="1211">
        <f>F24+F39</f>
        <v>0</v>
      </c>
      <c r="G41" s="1199">
        <f t="shared" si="1"/>
        <v>0</v>
      </c>
    </row>
    <row r="42" spans="1:7" ht="15.75">
      <c r="A42" s="354">
        <f t="shared" si="0"/>
        <v>33</v>
      </c>
      <c r="B42" s="1003"/>
      <c r="C42" s="291"/>
      <c r="D42" s="1203"/>
      <c r="E42" s="1211"/>
      <c r="F42" s="1211"/>
      <c r="G42" s="1199"/>
    </row>
    <row r="43" spans="1:7" ht="15.75">
      <c r="A43" s="354">
        <f t="shared" si="0"/>
        <v>34</v>
      </c>
      <c r="B43" s="1003"/>
      <c r="C43" s="291"/>
      <c r="D43" s="1203"/>
      <c r="E43" s="1211"/>
      <c r="F43" s="1211"/>
      <c r="G43" s="1199"/>
    </row>
    <row r="44" spans="1:7" ht="15.75">
      <c r="A44" s="354">
        <f t="shared" si="0"/>
        <v>35</v>
      </c>
      <c r="B44" s="1223" t="s">
        <v>1794</v>
      </c>
      <c r="C44" s="1224"/>
      <c r="D44" s="1203"/>
      <c r="E44" s="1211"/>
      <c r="F44" s="1211"/>
      <c r="G44" s="1199"/>
    </row>
    <row r="45" spans="1:7" ht="15.75">
      <c r="A45" s="354">
        <f t="shared" si="0"/>
        <v>36</v>
      </c>
      <c r="B45" s="1225"/>
      <c r="C45" s="1226"/>
      <c r="D45" s="1203"/>
      <c r="E45" s="1211"/>
      <c r="F45" s="1211"/>
      <c r="G45" s="1199"/>
    </row>
    <row r="46" spans="1:7" ht="15.75">
      <c r="A46" s="354">
        <f t="shared" si="0"/>
        <v>37</v>
      </c>
      <c r="B46" s="1225"/>
      <c r="C46" s="1226"/>
      <c r="D46" s="17"/>
      <c r="E46" s="1210"/>
      <c r="F46" s="1210"/>
      <c r="G46" s="1199"/>
    </row>
    <row r="47" spans="1:7" ht="15.75">
      <c r="A47" s="354">
        <f t="shared" si="0"/>
        <v>38</v>
      </c>
      <c r="B47" s="1227"/>
      <c r="C47" s="1228"/>
      <c r="D47" s="17"/>
      <c r="E47" s="1210"/>
      <c r="F47" s="1210"/>
      <c r="G47" s="1210"/>
    </row>
    <row r="48" spans="1:7" ht="15.75">
      <c r="A48" s="354">
        <f t="shared" si="0"/>
        <v>39</v>
      </c>
      <c r="B48" s="19"/>
      <c r="C48" s="1203"/>
      <c r="D48" s="17"/>
      <c r="E48" s="1210"/>
      <c r="F48" s="1210"/>
      <c r="G48" s="1199"/>
    </row>
    <row r="49" spans="1:7" ht="15.75">
      <c r="A49" s="354">
        <f t="shared" si="0"/>
        <v>40</v>
      </c>
      <c r="B49" s="19"/>
      <c r="C49" s="16"/>
      <c r="D49" s="17"/>
      <c r="E49" s="67"/>
      <c r="F49" s="67"/>
      <c r="G49" s="66"/>
    </row>
    <row r="50" spans="1:7" ht="15.75">
      <c r="A50" s="354">
        <f t="shared" si="0"/>
        <v>41</v>
      </c>
      <c r="B50" s="19"/>
      <c r="C50" s="45"/>
      <c r="D50" s="17"/>
      <c r="E50" s="67"/>
      <c r="F50" s="67"/>
      <c r="G50" s="66"/>
    </row>
    <row r="51" spans="1:7" ht="15.75">
      <c r="A51" s="354">
        <f t="shared" si="0"/>
        <v>42</v>
      </c>
      <c r="B51" s="19"/>
      <c r="C51" s="15"/>
      <c r="D51" s="17"/>
      <c r="E51" s="67"/>
      <c r="F51" s="67"/>
      <c r="G51" s="66"/>
    </row>
    <row r="52" spans="1:7" ht="15.75">
      <c r="A52" s="354">
        <f t="shared" si="0"/>
        <v>43</v>
      </c>
      <c r="B52" s="19"/>
      <c r="C52" s="20"/>
      <c r="D52" s="17"/>
      <c r="E52" s="59"/>
      <c r="F52" s="59"/>
      <c r="G52" s="66"/>
    </row>
    <row r="53" spans="1:7" ht="15" customHeight="1">
      <c r="A53" s="354">
        <f t="shared" si="0"/>
        <v>44</v>
      </c>
      <c r="B53" s="1230"/>
      <c r="C53" s="1231"/>
      <c r="D53" s="1222"/>
      <c r="E53" s="60"/>
      <c r="F53" s="60"/>
      <c r="G53" s="66"/>
    </row>
    <row r="54" spans="1:7" ht="15.75">
      <c r="A54" s="354">
        <f t="shared" si="0"/>
        <v>45</v>
      </c>
      <c r="B54" s="1232"/>
      <c r="C54" s="1233"/>
      <c r="D54" s="1229"/>
      <c r="E54" s="60"/>
      <c r="F54" s="60"/>
      <c r="G54" s="66"/>
    </row>
    <row r="55" spans="1:7" ht="15.75">
      <c r="A55" s="354"/>
      <c r="B55" s="1232"/>
      <c r="C55" s="1233"/>
      <c r="D55" s="26"/>
      <c r="E55" s="59"/>
      <c r="F55" s="59"/>
      <c r="G55" s="66"/>
    </row>
    <row r="56" spans="1:7" ht="15.75">
      <c r="A56" s="354"/>
      <c r="B56" s="1227"/>
      <c r="C56" s="1228"/>
      <c r="D56" s="17"/>
      <c r="E56" s="59"/>
      <c r="F56" s="59"/>
      <c r="G56" s="66"/>
    </row>
    <row r="57" spans="1:7" ht="15.75">
      <c r="A57" s="354"/>
      <c r="B57" s="19"/>
      <c r="C57" s="20"/>
      <c r="D57" s="17"/>
      <c r="E57" s="59"/>
      <c r="F57" s="59"/>
      <c r="G57" s="66"/>
    </row>
    <row r="58" spans="1:7" ht="15.75">
      <c r="A58" s="354"/>
      <c r="B58" s="19"/>
      <c r="C58" s="20"/>
      <c r="D58" s="17"/>
      <c r="E58" s="59"/>
      <c r="F58" s="59"/>
      <c r="G58" s="66"/>
    </row>
    <row r="59" spans="1:7" ht="15.75">
      <c r="A59" s="354"/>
      <c r="B59" s="19"/>
      <c r="C59" s="20"/>
      <c r="D59" s="17"/>
      <c r="E59" s="59"/>
      <c r="F59" s="59"/>
      <c r="G59" s="66"/>
    </row>
    <row r="60" spans="1:7" ht="15.75">
      <c r="A60" s="354"/>
      <c r="B60" s="19"/>
      <c r="C60" s="46"/>
      <c r="D60" s="17"/>
      <c r="E60" s="70"/>
      <c r="F60" s="70"/>
      <c r="G60" s="66"/>
    </row>
  </sheetData>
  <sheetProtection/>
  <mergeCells count="1">
    <mergeCell ref="B44:C46"/>
  </mergeCells>
  <printOptions horizontalCentered="1" verticalCentered="1"/>
  <pageMargins left="0.5" right="0.5" top="0.5" bottom="0.5" header="0.5" footer="0.5"/>
  <pageSetup fitToHeight="1" fitToWidth="1" horizontalDpi="600" verticalDpi="600" orientation="portrait" scale="71" r:id="rId1"/>
  <headerFooter alignWithMargins="0">
    <oddFooter>&amp;C&amp;[Page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66"/>
  <sheetViews>
    <sheetView zoomScale="75" zoomScaleNormal="75" zoomScalePageLayoutView="0" workbookViewId="0" topLeftCell="A1">
      <selection activeCell="E37" sqref="E37"/>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2023</v>
      </c>
      <c r="B1" s="1"/>
      <c r="C1" s="1"/>
      <c r="D1" s="1"/>
      <c r="E1" s="134"/>
      <c r="F1" s="52"/>
      <c r="G1" s="52"/>
    </row>
    <row r="2" spans="1:7" ht="15.75">
      <c r="A2" s="306"/>
      <c r="B2" s="306"/>
      <c r="C2" s="306"/>
      <c r="D2" s="306"/>
      <c r="E2" s="296"/>
      <c r="F2" s="296"/>
      <c r="G2" s="306"/>
    </row>
    <row r="3" spans="1:7" ht="15.75">
      <c r="A3" s="50" t="s">
        <v>767</v>
      </c>
      <c r="B3" s="50"/>
      <c r="C3" s="23"/>
      <c r="D3" s="8"/>
      <c r="E3" s="8"/>
      <c r="F3" s="296"/>
      <c r="G3" s="306"/>
    </row>
    <row r="4" spans="1:7" ht="15.75">
      <c r="A4" s="50" t="s">
        <v>1756</v>
      </c>
      <c r="B4" s="49"/>
      <c r="C4" s="23"/>
      <c r="D4" s="8"/>
      <c r="E4" s="8"/>
      <c r="F4" s="8"/>
      <c r="G4" s="8"/>
    </row>
    <row r="5" spans="1:7" ht="15.75">
      <c r="A5" s="51" t="s">
        <v>1199</v>
      </c>
      <c r="B5" s="51"/>
      <c r="C5" s="51"/>
      <c r="D5" s="28"/>
      <c r="E5" s="28"/>
      <c r="F5" s="28"/>
      <c r="G5" s="28"/>
    </row>
    <row r="6" spans="1:7" ht="15.75">
      <c r="A6" s="347" t="s">
        <v>1212</v>
      </c>
      <c r="B6" s="446"/>
      <c r="C6" s="2"/>
      <c r="D6" s="186" t="s">
        <v>1200</v>
      </c>
      <c r="E6" s="6" t="s">
        <v>1201</v>
      </c>
      <c r="F6" s="6" t="s">
        <v>1201</v>
      </c>
      <c r="G6" s="7"/>
    </row>
    <row r="7" spans="1:7" ht="15.75">
      <c r="A7" s="351"/>
      <c r="B7" s="8"/>
      <c r="C7" s="8"/>
      <c r="D7" s="6" t="s">
        <v>286</v>
      </c>
      <c r="E7" s="6" t="s">
        <v>1231</v>
      </c>
      <c r="F7" s="6" t="s">
        <v>1411</v>
      </c>
      <c r="G7" s="9" t="s">
        <v>1204</v>
      </c>
    </row>
    <row r="8" spans="1:7" ht="15.75">
      <c r="A8" s="351" t="s">
        <v>1564</v>
      </c>
      <c r="B8" s="22" t="s">
        <v>1205</v>
      </c>
      <c r="C8" s="120"/>
      <c r="D8" s="6" t="s">
        <v>1575</v>
      </c>
      <c r="E8" s="6" t="s">
        <v>1207</v>
      </c>
      <c r="F8" s="6" t="s">
        <v>1207</v>
      </c>
      <c r="G8" s="9" t="s">
        <v>1208</v>
      </c>
    </row>
    <row r="9" spans="1:7" ht="15.75">
      <c r="A9" s="353" t="s">
        <v>1575</v>
      </c>
      <c r="B9" s="27" t="s">
        <v>287</v>
      </c>
      <c r="C9" s="121"/>
      <c r="D9" s="10" t="s">
        <v>288</v>
      </c>
      <c r="E9" s="10" t="s">
        <v>1576</v>
      </c>
      <c r="F9" s="10" t="s">
        <v>1577</v>
      </c>
      <c r="G9" s="11" t="s">
        <v>1578</v>
      </c>
    </row>
    <row r="10" spans="1:7" ht="18.75">
      <c r="A10" s="354">
        <v>1</v>
      </c>
      <c r="B10" s="12"/>
      <c r="C10" s="445" t="s">
        <v>266</v>
      </c>
      <c r="D10" s="13"/>
      <c r="E10" s="468"/>
      <c r="F10" s="475"/>
      <c r="G10" s="476"/>
    </row>
    <row r="11" spans="1:7" ht="15.75">
      <c r="A11" s="808">
        <f aca="true" t="shared" si="0" ref="A11:B61">A10+1</f>
        <v>2</v>
      </c>
      <c r="B11" s="12">
        <v>401</v>
      </c>
      <c r="C11" s="15" t="s">
        <v>267</v>
      </c>
      <c r="D11" s="480"/>
      <c r="E11" s="481"/>
      <c r="F11" s="482"/>
      <c r="G11" s="477">
        <f aca="true" t="shared" si="1" ref="G11:G42">SUM(E11-F11)</f>
        <v>0</v>
      </c>
    </row>
    <row r="12" spans="1:7" ht="15.75">
      <c r="A12" s="354">
        <f t="shared" si="0"/>
        <v>3</v>
      </c>
      <c r="B12" s="479">
        <v>402</v>
      </c>
      <c r="C12" s="15" t="s">
        <v>1474</v>
      </c>
      <c r="D12" s="13"/>
      <c r="E12" s="62"/>
      <c r="F12" s="62"/>
      <c r="G12" s="477">
        <f t="shared" si="1"/>
        <v>0</v>
      </c>
    </row>
    <row r="13" spans="1:7" ht="15.75">
      <c r="A13" s="354">
        <f t="shared" si="0"/>
        <v>4</v>
      </c>
      <c r="B13" s="479">
        <v>403</v>
      </c>
      <c r="C13" s="15" t="s">
        <v>1475</v>
      </c>
      <c r="D13" s="13"/>
      <c r="E13" s="62"/>
      <c r="F13" s="62"/>
      <c r="G13" s="477">
        <f t="shared" si="1"/>
        <v>0</v>
      </c>
    </row>
    <row r="14" spans="1:7" ht="15.75">
      <c r="A14" s="354">
        <f t="shared" si="0"/>
        <v>5</v>
      </c>
      <c r="B14" s="14">
        <v>404.1</v>
      </c>
      <c r="C14" s="15" t="s">
        <v>1476</v>
      </c>
      <c r="D14" s="13"/>
      <c r="E14" s="62"/>
      <c r="F14" s="62"/>
      <c r="G14" s="477">
        <f t="shared" si="1"/>
        <v>0</v>
      </c>
    </row>
    <row r="15" spans="1:7" ht="15.75">
      <c r="A15" s="354">
        <f t="shared" si="0"/>
        <v>6</v>
      </c>
      <c r="B15" s="14">
        <f>B14+0.1</f>
        <v>404.20000000000005</v>
      </c>
      <c r="C15" s="15" t="s">
        <v>1477</v>
      </c>
      <c r="D15" s="13"/>
      <c r="E15" s="62"/>
      <c r="F15" s="62"/>
      <c r="G15" s="477">
        <f t="shared" si="1"/>
        <v>0</v>
      </c>
    </row>
    <row r="16" spans="1:7" ht="15.75">
      <c r="A16" s="354">
        <f t="shared" si="0"/>
        <v>7</v>
      </c>
      <c r="B16" s="14">
        <v>404.3</v>
      </c>
      <c r="C16" s="15" t="s">
        <v>1478</v>
      </c>
      <c r="D16" s="13"/>
      <c r="E16" s="62"/>
      <c r="F16" s="62"/>
      <c r="G16" s="477">
        <f t="shared" si="1"/>
        <v>0</v>
      </c>
    </row>
    <row r="17" spans="1:7" ht="15.75">
      <c r="A17" s="354">
        <f t="shared" si="0"/>
        <v>8</v>
      </c>
      <c r="B17" s="14">
        <v>405</v>
      </c>
      <c r="C17" s="447" t="s">
        <v>1479</v>
      </c>
      <c r="D17" s="13"/>
      <c r="E17" s="62"/>
      <c r="F17" s="62"/>
      <c r="G17" s="477">
        <f t="shared" si="1"/>
        <v>0</v>
      </c>
    </row>
    <row r="18" spans="1:7" ht="15.75">
      <c r="A18" s="354">
        <f t="shared" si="0"/>
        <v>9</v>
      </c>
      <c r="B18" s="14">
        <v>406</v>
      </c>
      <c r="C18" s="21" t="s">
        <v>1480</v>
      </c>
      <c r="D18" s="13"/>
      <c r="E18" s="62"/>
      <c r="F18" s="62"/>
      <c r="G18" s="477">
        <f t="shared" si="1"/>
        <v>0</v>
      </c>
    </row>
    <row r="19" spans="1:7" ht="15.75">
      <c r="A19" s="354">
        <f t="shared" si="0"/>
        <v>10</v>
      </c>
      <c r="B19" s="14">
        <v>407.1</v>
      </c>
      <c r="C19" s="15" t="s">
        <v>1481</v>
      </c>
      <c r="D19" s="13"/>
      <c r="E19" s="62"/>
      <c r="F19" s="62"/>
      <c r="G19" s="477">
        <f t="shared" si="1"/>
        <v>0</v>
      </c>
    </row>
    <row r="20" spans="1:7" ht="15.75">
      <c r="A20" s="354">
        <f t="shared" si="0"/>
        <v>11</v>
      </c>
      <c r="B20" s="14">
        <v>407.2</v>
      </c>
      <c r="C20" s="21" t="s">
        <v>1482</v>
      </c>
      <c r="D20" s="17"/>
      <c r="E20" s="62"/>
      <c r="F20" s="62"/>
      <c r="G20" s="477">
        <f t="shared" si="1"/>
        <v>0</v>
      </c>
    </row>
    <row r="21" spans="1:7" ht="15.75">
      <c r="A21" s="354">
        <f t="shared" si="0"/>
        <v>12</v>
      </c>
      <c r="B21" s="14">
        <v>407.3</v>
      </c>
      <c r="C21" s="15" t="s">
        <v>1483</v>
      </c>
      <c r="D21" s="17"/>
      <c r="E21" s="62"/>
      <c r="F21" s="62"/>
      <c r="G21" s="477">
        <f t="shared" si="1"/>
        <v>0</v>
      </c>
    </row>
    <row r="22" spans="1:7" ht="15.75">
      <c r="A22" s="354">
        <f t="shared" si="0"/>
        <v>13</v>
      </c>
      <c r="B22" s="14">
        <v>407.4</v>
      </c>
      <c r="C22" s="21" t="s">
        <v>1484</v>
      </c>
      <c r="D22" s="17"/>
      <c r="E22" s="62"/>
      <c r="F22" s="62"/>
      <c r="G22" s="477">
        <f t="shared" si="1"/>
        <v>0</v>
      </c>
    </row>
    <row r="23" spans="1:7" ht="15.75">
      <c r="A23" s="354">
        <f t="shared" si="0"/>
        <v>14</v>
      </c>
      <c r="B23" s="14">
        <v>408.1</v>
      </c>
      <c r="C23" s="21" t="s">
        <v>1485</v>
      </c>
      <c r="D23" s="13">
        <v>408</v>
      </c>
      <c r="E23" s="62"/>
      <c r="F23" s="62"/>
      <c r="G23" s="477">
        <f t="shared" si="1"/>
        <v>0</v>
      </c>
    </row>
    <row r="24" spans="1:7" ht="15.75">
      <c r="A24" s="354">
        <f t="shared" si="0"/>
        <v>15</v>
      </c>
      <c r="B24" s="14">
        <v>409.1</v>
      </c>
      <c r="C24" s="15" t="s">
        <v>1486</v>
      </c>
      <c r="D24" s="13">
        <v>409</v>
      </c>
      <c r="E24" s="62"/>
      <c r="F24" s="62"/>
      <c r="G24" s="477">
        <f t="shared" si="1"/>
        <v>0</v>
      </c>
    </row>
    <row r="25" spans="1:7" ht="15.75">
      <c r="A25" s="354">
        <f t="shared" si="0"/>
        <v>16</v>
      </c>
      <c r="B25" s="14">
        <v>410.1</v>
      </c>
      <c r="C25" s="21" t="s">
        <v>1487</v>
      </c>
      <c r="D25" s="13">
        <v>411</v>
      </c>
      <c r="E25" s="62"/>
      <c r="F25" s="62"/>
      <c r="G25" s="477">
        <f t="shared" si="1"/>
        <v>0</v>
      </c>
    </row>
    <row r="26" spans="1:7" ht="15.75">
      <c r="A26" s="354">
        <f t="shared" si="0"/>
        <v>17</v>
      </c>
      <c r="B26" s="14">
        <f t="shared" si="0"/>
        <v>411.1</v>
      </c>
      <c r="C26" s="15" t="s">
        <v>1488</v>
      </c>
      <c r="D26" s="13">
        <v>412</v>
      </c>
      <c r="E26" s="62"/>
      <c r="F26" s="62"/>
      <c r="G26" s="477">
        <f t="shared" si="1"/>
        <v>0</v>
      </c>
    </row>
    <row r="27" spans="1:7" ht="15.75">
      <c r="A27" s="354">
        <f t="shared" si="0"/>
        <v>18</v>
      </c>
      <c r="B27" s="14">
        <v>411.4</v>
      </c>
      <c r="C27" s="21" t="s">
        <v>1489</v>
      </c>
      <c r="D27" s="17"/>
      <c r="E27" s="62"/>
      <c r="F27" s="62"/>
      <c r="G27" s="477">
        <f t="shared" si="1"/>
        <v>0</v>
      </c>
    </row>
    <row r="28" spans="1:7" ht="15.75">
      <c r="A28" s="354">
        <f t="shared" si="0"/>
        <v>19</v>
      </c>
      <c r="B28" s="14">
        <v>411.6</v>
      </c>
      <c r="C28" s="15" t="s">
        <v>1490</v>
      </c>
      <c r="D28" s="17"/>
      <c r="E28" s="62"/>
      <c r="F28" s="62"/>
      <c r="G28" s="477">
        <f t="shared" si="1"/>
        <v>0</v>
      </c>
    </row>
    <row r="29" spans="1:7" ht="15.75">
      <c r="A29" s="354">
        <f t="shared" si="0"/>
        <v>20</v>
      </c>
      <c r="B29" s="14">
        <v>411.7</v>
      </c>
      <c r="C29" s="21" t="s">
        <v>1491</v>
      </c>
      <c r="D29" s="17"/>
      <c r="E29" s="62"/>
      <c r="F29" s="62"/>
      <c r="G29" s="477">
        <f t="shared" si="1"/>
        <v>0</v>
      </c>
    </row>
    <row r="30" spans="1:7" ht="15.75">
      <c r="A30" s="354">
        <f t="shared" si="0"/>
        <v>21</v>
      </c>
      <c r="B30" s="14"/>
      <c r="C30" s="21" t="s">
        <v>1492</v>
      </c>
      <c r="D30" s="17"/>
      <c r="E30" s="62">
        <f>SUM(E11:E29)</f>
        <v>0</v>
      </c>
      <c r="F30" s="62">
        <f>SUM(F11:F29)</f>
        <v>0</v>
      </c>
      <c r="G30" s="477">
        <f t="shared" si="1"/>
        <v>0</v>
      </c>
    </row>
    <row r="31" spans="1:7" ht="15.75">
      <c r="A31" s="354">
        <f t="shared" si="0"/>
        <v>22</v>
      </c>
      <c r="B31" s="14"/>
      <c r="C31" s="45" t="s">
        <v>1493</v>
      </c>
      <c r="D31" s="17"/>
      <c r="E31" s="62"/>
      <c r="F31" s="62"/>
      <c r="G31" s="477"/>
    </row>
    <row r="32" spans="1:7" ht="15.75">
      <c r="A32" s="354">
        <f t="shared" si="0"/>
        <v>23</v>
      </c>
      <c r="B32" s="14">
        <v>412</v>
      </c>
      <c r="C32" s="15" t="s">
        <v>1494</v>
      </c>
      <c r="D32" s="17"/>
      <c r="E32" s="62"/>
      <c r="F32" s="62"/>
      <c r="G32" s="477">
        <f t="shared" si="1"/>
        <v>0</v>
      </c>
    </row>
    <row r="33" spans="1:7" ht="15.75">
      <c r="A33" s="354">
        <f t="shared" si="0"/>
        <v>24</v>
      </c>
      <c r="B33" s="14">
        <f t="shared" si="0"/>
        <v>413</v>
      </c>
      <c r="C33" s="21" t="s">
        <v>1495</v>
      </c>
      <c r="D33" s="17"/>
      <c r="E33" s="62"/>
      <c r="F33" s="62"/>
      <c r="G33" s="477">
        <f t="shared" si="1"/>
        <v>0</v>
      </c>
    </row>
    <row r="34" spans="1:7" ht="15.75">
      <c r="A34" s="354">
        <f t="shared" si="0"/>
        <v>25</v>
      </c>
      <c r="B34" s="14">
        <v>414</v>
      </c>
      <c r="C34" s="15" t="s">
        <v>1496</v>
      </c>
      <c r="D34" s="17"/>
      <c r="E34" s="62"/>
      <c r="F34" s="62"/>
      <c r="G34" s="477">
        <f t="shared" si="1"/>
        <v>0</v>
      </c>
    </row>
    <row r="35" spans="1:7" ht="15.75">
      <c r="A35" s="354">
        <f t="shared" si="0"/>
        <v>26</v>
      </c>
      <c r="B35" s="14"/>
      <c r="C35" s="15" t="s">
        <v>1497</v>
      </c>
      <c r="D35" s="17"/>
      <c r="E35" s="62">
        <f>SUM(E32:E34)</f>
        <v>0</v>
      </c>
      <c r="F35" s="62">
        <f>SUM(F32:F34)</f>
        <v>0</v>
      </c>
      <c r="G35" s="477">
        <f t="shared" si="1"/>
        <v>0</v>
      </c>
    </row>
    <row r="36" spans="1:7" ht="15.75">
      <c r="A36" s="354">
        <f t="shared" si="0"/>
        <v>27</v>
      </c>
      <c r="B36" s="14"/>
      <c r="C36" s="45" t="s">
        <v>1498</v>
      </c>
      <c r="D36" s="17"/>
      <c r="E36" s="62"/>
      <c r="F36" s="62"/>
      <c r="G36" s="477"/>
    </row>
    <row r="37" spans="1:7" ht="15.75">
      <c r="A37" s="354">
        <f t="shared" si="0"/>
        <v>28</v>
      </c>
      <c r="B37" s="14">
        <v>415</v>
      </c>
      <c r="C37" s="15" t="s">
        <v>1499</v>
      </c>
      <c r="D37" s="17"/>
      <c r="E37" s="62"/>
      <c r="F37" s="62"/>
      <c r="G37" s="477">
        <f t="shared" si="1"/>
        <v>0</v>
      </c>
    </row>
    <row r="38" spans="1:7" ht="15.75">
      <c r="A38" s="354">
        <f t="shared" si="0"/>
        <v>29</v>
      </c>
      <c r="B38" s="14">
        <f>B37+1</f>
        <v>416</v>
      </c>
      <c r="C38" s="15" t="s">
        <v>1500</v>
      </c>
      <c r="D38" s="17"/>
      <c r="E38" s="62"/>
      <c r="F38" s="62"/>
      <c r="G38" s="477">
        <f t="shared" si="1"/>
        <v>0</v>
      </c>
    </row>
    <row r="39" spans="1:7" ht="15.75">
      <c r="A39" s="354">
        <f t="shared" si="0"/>
        <v>30</v>
      </c>
      <c r="B39" s="14">
        <v>417</v>
      </c>
      <c r="C39" s="15" t="s">
        <v>1501</v>
      </c>
      <c r="D39" s="17"/>
      <c r="E39" s="62"/>
      <c r="F39" s="62"/>
      <c r="G39" s="477">
        <f t="shared" si="1"/>
        <v>0</v>
      </c>
    </row>
    <row r="40" spans="1:7" ht="15.75">
      <c r="A40" s="354">
        <f t="shared" si="0"/>
        <v>31</v>
      </c>
      <c r="B40" s="14">
        <v>418</v>
      </c>
      <c r="C40" s="21" t="s">
        <v>1502</v>
      </c>
      <c r="D40" s="17"/>
      <c r="E40" s="62"/>
      <c r="F40" s="62"/>
      <c r="G40" s="477">
        <f t="shared" si="1"/>
        <v>0</v>
      </c>
    </row>
    <row r="41" spans="1:7" ht="15.75">
      <c r="A41" s="354">
        <f t="shared" si="0"/>
        <v>32</v>
      </c>
      <c r="B41" s="14">
        <f>B40+0.1</f>
        <v>418.1</v>
      </c>
      <c r="C41" s="15" t="s">
        <v>1503</v>
      </c>
      <c r="D41" s="17"/>
      <c r="E41" s="62"/>
      <c r="F41" s="62"/>
      <c r="G41" s="477">
        <f t="shared" si="1"/>
        <v>0</v>
      </c>
    </row>
    <row r="42" spans="1:7" ht="15.75">
      <c r="A42" s="354">
        <f t="shared" si="0"/>
        <v>33</v>
      </c>
      <c r="B42" s="14">
        <v>419</v>
      </c>
      <c r="C42" s="15" t="s">
        <v>1504</v>
      </c>
      <c r="D42" s="17"/>
      <c r="E42" s="62"/>
      <c r="F42" s="62"/>
      <c r="G42" s="477">
        <f t="shared" si="1"/>
        <v>0</v>
      </c>
    </row>
    <row r="43" spans="1:7" ht="15.75">
      <c r="A43" s="354">
        <f t="shared" si="0"/>
        <v>34</v>
      </c>
      <c r="B43" s="14">
        <f>B42+0.1</f>
        <v>419.1</v>
      </c>
      <c r="C43" s="15" t="s">
        <v>1505</v>
      </c>
      <c r="D43" s="17"/>
      <c r="E43" s="62"/>
      <c r="F43" s="62"/>
      <c r="G43" s="477">
        <f aca="true" t="shared" si="2" ref="G43:G64">SUM(E43-F43)</f>
        <v>0</v>
      </c>
    </row>
    <row r="44" spans="1:7" ht="15.75">
      <c r="A44" s="354">
        <f t="shared" si="0"/>
        <v>35</v>
      </c>
      <c r="B44" s="14">
        <v>421</v>
      </c>
      <c r="C44" s="15" t="s">
        <v>1506</v>
      </c>
      <c r="D44" s="17"/>
      <c r="E44" s="62"/>
      <c r="F44" s="62"/>
      <c r="G44" s="477">
        <f t="shared" si="2"/>
        <v>0</v>
      </c>
    </row>
    <row r="45" spans="1:7" ht="15.75">
      <c r="A45" s="354">
        <f t="shared" si="0"/>
        <v>36</v>
      </c>
      <c r="B45" s="14">
        <f>B44+0.1</f>
        <v>421.1</v>
      </c>
      <c r="C45" s="15" t="s">
        <v>1507</v>
      </c>
      <c r="D45" s="17"/>
      <c r="E45" s="62"/>
      <c r="F45" s="62"/>
      <c r="G45" s="477">
        <f t="shared" si="2"/>
        <v>0</v>
      </c>
    </row>
    <row r="46" spans="1:7" ht="15.75">
      <c r="A46" s="354">
        <f t="shared" si="0"/>
        <v>37</v>
      </c>
      <c r="B46" s="14"/>
      <c r="C46" s="15" t="s">
        <v>1508</v>
      </c>
      <c r="D46" s="17"/>
      <c r="E46" s="62">
        <f>SUM(E37:E45)</f>
        <v>0</v>
      </c>
      <c r="F46" s="62">
        <f>SUM(F37:F45)</f>
        <v>0</v>
      </c>
      <c r="G46" s="477">
        <f t="shared" si="2"/>
        <v>0</v>
      </c>
    </row>
    <row r="47" spans="1:7" ht="15.75">
      <c r="A47" s="354">
        <f t="shared" si="0"/>
        <v>38</v>
      </c>
      <c r="B47" s="14"/>
      <c r="C47" s="45" t="s">
        <v>1509</v>
      </c>
      <c r="D47" s="17"/>
      <c r="E47" s="62"/>
      <c r="F47" s="62"/>
      <c r="G47" s="477"/>
    </row>
    <row r="48" spans="1:7" ht="15.75">
      <c r="A48" s="354">
        <f t="shared" si="0"/>
        <v>39</v>
      </c>
      <c r="B48" s="14">
        <v>421.2</v>
      </c>
      <c r="C48" s="15" t="s">
        <v>1510</v>
      </c>
      <c r="D48" s="17"/>
      <c r="E48" s="62"/>
      <c r="F48" s="62"/>
      <c r="G48" s="477">
        <f t="shared" si="2"/>
        <v>0</v>
      </c>
    </row>
    <row r="49" spans="1:7" ht="15.75">
      <c r="A49" s="354">
        <f t="shared" si="0"/>
        <v>40</v>
      </c>
      <c r="B49" s="14">
        <v>425</v>
      </c>
      <c r="C49" s="15" t="s">
        <v>1511</v>
      </c>
      <c r="D49" s="17"/>
      <c r="E49" s="62"/>
      <c r="F49" s="62"/>
      <c r="G49" s="477">
        <f t="shared" si="2"/>
        <v>0</v>
      </c>
    </row>
    <row r="50" spans="1:7" ht="15.75">
      <c r="A50" s="354">
        <f t="shared" si="0"/>
        <v>41</v>
      </c>
      <c r="B50" s="14">
        <v>426.1</v>
      </c>
      <c r="C50" s="15" t="s">
        <v>1512</v>
      </c>
      <c r="D50" s="17"/>
      <c r="E50" s="62"/>
      <c r="F50" s="62"/>
      <c r="G50" s="477">
        <f t="shared" si="2"/>
        <v>0</v>
      </c>
    </row>
    <row r="51" spans="1:7" ht="15.75">
      <c r="A51" s="354">
        <f t="shared" si="0"/>
        <v>42</v>
      </c>
      <c r="B51" s="14">
        <v>426.2</v>
      </c>
      <c r="C51" s="15" t="s">
        <v>1513</v>
      </c>
      <c r="D51" s="17"/>
      <c r="E51" s="62"/>
      <c r="F51" s="62"/>
      <c r="G51" s="477">
        <f t="shared" si="2"/>
        <v>0</v>
      </c>
    </row>
    <row r="52" spans="1:7" ht="15.75">
      <c r="A52" s="354">
        <f t="shared" si="0"/>
        <v>43</v>
      </c>
      <c r="B52" s="14">
        <f>B51+0.1</f>
        <v>426.3</v>
      </c>
      <c r="C52" s="15" t="s">
        <v>1514</v>
      </c>
      <c r="D52" s="17"/>
      <c r="E52" s="62"/>
      <c r="F52" s="62"/>
      <c r="G52" s="477">
        <f t="shared" si="2"/>
        <v>0</v>
      </c>
    </row>
    <row r="53" spans="1:7" ht="15.75">
      <c r="A53" s="354">
        <f t="shared" si="0"/>
        <v>44</v>
      </c>
      <c r="B53" s="14">
        <v>426.4</v>
      </c>
      <c r="C53" s="15" t="s">
        <v>450</v>
      </c>
      <c r="D53" s="17"/>
      <c r="E53" s="62"/>
      <c r="F53" s="62"/>
      <c r="G53" s="477">
        <f t="shared" si="2"/>
        <v>0</v>
      </c>
    </row>
    <row r="54" spans="1:7" ht="15.75">
      <c r="A54" s="354">
        <f t="shared" si="0"/>
        <v>45</v>
      </c>
      <c r="B54" s="14">
        <f>B53+0.1</f>
        <v>426.5</v>
      </c>
      <c r="C54" s="15" t="s">
        <v>451</v>
      </c>
      <c r="D54" s="17"/>
      <c r="E54" s="62"/>
      <c r="F54" s="62"/>
      <c r="G54" s="477">
        <f t="shared" si="2"/>
        <v>0</v>
      </c>
    </row>
    <row r="55" spans="1:7" ht="15.75">
      <c r="A55" s="354">
        <f t="shared" si="0"/>
        <v>46</v>
      </c>
      <c r="B55" s="14"/>
      <c r="C55" s="15" t="s">
        <v>452</v>
      </c>
      <c r="D55" s="17"/>
      <c r="E55" s="62">
        <f>SUM(E48:E54)</f>
        <v>0</v>
      </c>
      <c r="F55" s="62">
        <f>SUM(F48:F54)</f>
        <v>0</v>
      </c>
      <c r="G55" s="477">
        <f t="shared" si="2"/>
        <v>0</v>
      </c>
    </row>
    <row r="56" spans="1:7" ht="15.75">
      <c r="A56" s="354">
        <f t="shared" si="0"/>
        <v>47</v>
      </c>
      <c r="B56" s="14"/>
      <c r="C56" s="45" t="s">
        <v>453</v>
      </c>
      <c r="D56" s="17"/>
      <c r="E56" s="62"/>
      <c r="F56" s="62"/>
      <c r="G56" s="477"/>
    </row>
    <row r="57" spans="1:7" ht="15.75">
      <c r="A57" s="354">
        <f t="shared" si="0"/>
        <v>48</v>
      </c>
      <c r="B57" s="14">
        <v>408.2</v>
      </c>
      <c r="C57" s="15" t="s">
        <v>454</v>
      </c>
      <c r="D57" s="17"/>
      <c r="E57" s="62"/>
      <c r="F57" s="62"/>
      <c r="G57" s="477">
        <f t="shared" si="2"/>
        <v>0</v>
      </c>
    </row>
    <row r="58" spans="1:7" ht="15.75">
      <c r="A58" s="354">
        <f t="shared" si="0"/>
        <v>49</v>
      </c>
      <c r="B58" s="14">
        <v>409.2</v>
      </c>
      <c r="C58" s="15" t="s">
        <v>455</v>
      </c>
      <c r="D58" s="17"/>
      <c r="E58" s="62"/>
      <c r="F58" s="62"/>
      <c r="G58" s="477">
        <f t="shared" si="2"/>
        <v>0</v>
      </c>
    </row>
    <row r="59" spans="1:7" ht="15.75">
      <c r="A59" s="354">
        <f t="shared" si="0"/>
        <v>50</v>
      </c>
      <c r="B59" s="14">
        <v>410.2</v>
      </c>
      <c r="C59" s="15" t="s">
        <v>456</v>
      </c>
      <c r="D59" s="17"/>
      <c r="E59" s="62"/>
      <c r="F59" s="62"/>
      <c r="G59" s="477">
        <f t="shared" si="2"/>
        <v>0</v>
      </c>
    </row>
    <row r="60" spans="1:7" ht="15.75">
      <c r="A60" s="354">
        <f t="shared" si="0"/>
        <v>51</v>
      </c>
      <c r="B60" s="14">
        <v>411.2</v>
      </c>
      <c r="C60" s="15" t="s">
        <v>457</v>
      </c>
      <c r="D60" s="17"/>
      <c r="E60" s="62"/>
      <c r="F60" s="62"/>
      <c r="G60" s="477">
        <f t="shared" si="2"/>
        <v>0</v>
      </c>
    </row>
    <row r="61" spans="1:7" ht="15.75">
      <c r="A61" s="354">
        <f t="shared" si="0"/>
        <v>52</v>
      </c>
      <c r="B61" s="14">
        <v>411.5</v>
      </c>
      <c r="C61" s="15" t="s">
        <v>458</v>
      </c>
      <c r="D61" s="17"/>
      <c r="E61" s="62"/>
      <c r="F61" s="62"/>
      <c r="G61" s="477">
        <f t="shared" si="2"/>
        <v>0</v>
      </c>
    </row>
    <row r="62" spans="1:7" ht="15.75">
      <c r="A62" s="354">
        <f>A61+1</f>
        <v>53</v>
      </c>
      <c r="B62" s="14">
        <v>420</v>
      </c>
      <c r="C62" s="15" t="s">
        <v>459</v>
      </c>
      <c r="D62" s="17"/>
      <c r="E62" s="62"/>
      <c r="F62" s="62"/>
      <c r="G62" s="477">
        <f t="shared" si="2"/>
        <v>0</v>
      </c>
    </row>
    <row r="63" spans="1:7" ht="15.75">
      <c r="A63" s="354">
        <f>A62+1</f>
        <v>54</v>
      </c>
      <c r="B63" s="14"/>
      <c r="C63" s="15" t="s">
        <v>460</v>
      </c>
      <c r="D63" s="17"/>
      <c r="E63" s="62">
        <f>SUM(E57:E62)</f>
        <v>0</v>
      </c>
      <c r="F63" s="62">
        <f>SUM(F57:F62)</f>
        <v>0</v>
      </c>
      <c r="G63" s="477">
        <f t="shared" si="2"/>
        <v>0</v>
      </c>
    </row>
    <row r="64" spans="1:7" ht="15.75">
      <c r="A64" s="354">
        <f>A63+1</f>
        <v>55</v>
      </c>
      <c r="B64" s="14"/>
      <c r="C64" s="15" t="s">
        <v>461</v>
      </c>
      <c r="D64" s="17"/>
      <c r="E64" s="62">
        <f>SUM(E46-E55-E63)</f>
        <v>0</v>
      </c>
      <c r="F64" s="62">
        <f>SUM(F46-F55-F63)</f>
        <v>0</v>
      </c>
      <c r="G64" s="477">
        <f t="shared" si="2"/>
        <v>0</v>
      </c>
    </row>
    <row r="65" spans="1:7" ht="15.75">
      <c r="A65" s="733"/>
      <c r="B65" s="450"/>
      <c r="C65" s="306"/>
      <c r="D65" s="634"/>
      <c r="E65" s="635"/>
      <c r="F65" s="451"/>
      <c r="G65" s="451"/>
    </row>
    <row r="66" spans="1:7" ht="15.75">
      <c r="A66" s="4"/>
      <c r="B66" s="2"/>
      <c r="C66" s="2"/>
      <c r="D66" s="2"/>
      <c r="E66" s="2"/>
      <c r="F66" s="2"/>
      <c r="G66" s="2"/>
    </row>
  </sheetData>
  <sheetProtection/>
  <printOptions/>
  <pageMargins left="0.75" right="0.75" top="1" bottom="0.49" header="0.5" footer="0.5"/>
  <pageSetup fitToHeight="1" fitToWidth="1" horizontalDpi="300" verticalDpi="300" orientation="portrait" scale="69" r:id="rId1"/>
  <headerFooter alignWithMargins="0">
    <oddFooter>&amp;C&amp;[Page 27</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62"/>
  <sheetViews>
    <sheetView zoomScale="75" zoomScaleNormal="75" zoomScalePageLayoutView="0" workbookViewId="0" topLeftCell="B1">
      <selection activeCell="F24" sqref="F24"/>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2023</v>
      </c>
      <c r="B1" s="1"/>
      <c r="C1" s="1"/>
      <c r="D1" s="1"/>
      <c r="E1" s="134"/>
      <c r="F1" s="52"/>
      <c r="G1" s="52"/>
    </row>
    <row r="2" spans="1:7" ht="15.75">
      <c r="A2" s="306"/>
      <c r="B2" s="306"/>
      <c r="C2" s="306"/>
      <c r="D2" s="306"/>
      <c r="E2" s="296"/>
      <c r="F2" s="296"/>
      <c r="G2" s="306"/>
    </row>
    <row r="3" spans="1:7" ht="15.75">
      <c r="A3" s="50" t="s">
        <v>462</v>
      </c>
      <c r="B3" s="50"/>
      <c r="C3" s="23"/>
      <c r="D3" s="8"/>
      <c r="E3" s="8"/>
      <c r="F3" s="296"/>
      <c r="G3" s="306"/>
    </row>
    <row r="4" spans="1:7" ht="15.75">
      <c r="A4" s="50" t="s">
        <v>1756</v>
      </c>
      <c r="B4" s="49"/>
      <c r="C4" s="23"/>
      <c r="D4" s="8"/>
      <c r="E4" s="8"/>
      <c r="F4" s="8"/>
      <c r="G4" s="8"/>
    </row>
    <row r="5" spans="1:7" ht="15.75">
      <c r="A5" s="51" t="s">
        <v>1199</v>
      </c>
      <c r="B5" s="51"/>
      <c r="C5" s="51"/>
      <c r="D5" s="28"/>
      <c r="E5" s="28"/>
      <c r="F5" s="28"/>
      <c r="G5" s="28"/>
    </row>
    <row r="6" spans="1:7" ht="15.75">
      <c r="A6" s="347" t="s">
        <v>1212</v>
      </c>
      <c r="B6" s="446"/>
      <c r="C6" s="2"/>
      <c r="D6" s="186" t="s">
        <v>1200</v>
      </c>
      <c r="E6" s="6" t="s">
        <v>1201</v>
      </c>
      <c r="F6" s="6" t="s">
        <v>1201</v>
      </c>
      <c r="G6" s="7"/>
    </row>
    <row r="7" spans="1:7" ht="15.75">
      <c r="A7" s="351"/>
      <c r="B7" s="8"/>
      <c r="C7" s="8"/>
      <c r="D7" s="6" t="s">
        <v>286</v>
      </c>
      <c r="E7" s="6" t="s">
        <v>1231</v>
      </c>
      <c r="F7" s="6" t="s">
        <v>1411</v>
      </c>
      <c r="G7" s="9" t="s">
        <v>1204</v>
      </c>
    </row>
    <row r="8" spans="1:7" ht="15.75">
      <c r="A8" s="351" t="s">
        <v>1564</v>
      </c>
      <c r="B8" s="22" t="s">
        <v>1205</v>
      </c>
      <c r="C8" s="120"/>
      <c r="D8" s="6" t="s">
        <v>1575</v>
      </c>
      <c r="E8" s="6" t="s">
        <v>1207</v>
      </c>
      <c r="F8" s="6" t="s">
        <v>1207</v>
      </c>
      <c r="G8" s="9" t="s">
        <v>1208</v>
      </c>
    </row>
    <row r="9" spans="1:7" ht="15.75">
      <c r="A9" s="353" t="s">
        <v>1575</v>
      </c>
      <c r="B9" s="27" t="s">
        <v>287</v>
      </c>
      <c r="C9" s="121"/>
      <c r="D9" s="10" t="s">
        <v>288</v>
      </c>
      <c r="E9" s="10" t="s">
        <v>1576</v>
      </c>
      <c r="F9" s="10" t="s">
        <v>1577</v>
      </c>
      <c r="G9" s="11" t="s">
        <v>1578</v>
      </c>
    </row>
    <row r="10" spans="1:7" ht="18.75">
      <c r="A10" s="354">
        <v>1</v>
      </c>
      <c r="B10" s="483"/>
      <c r="C10" s="445" t="s">
        <v>463</v>
      </c>
      <c r="D10" s="13"/>
      <c r="E10" s="468"/>
      <c r="F10" s="475"/>
      <c r="G10" s="476"/>
    </row>
    <row r="11" spans="1:7" ht="15.75">
      <c r="A11" s="24">
        <f aca="true" t="shared" si="0" ref="A11:A61">A10+1</f>
        <v>2</v>
      </c>
      <c r="B11" s="12">
        <v>427</v>
      </c>
      <c r="C11" s="15" t="s">
        <v>464</v>
      </c>
      <c r="D11" s="480"/>
      <c r="E11" s="481"/>
      <c r="F11" s="482"/>
      <c r="G11" s="270">
        <f>E11-F11</f>
        <v>0</v>
      </c>
    </row>
    <row r="12" spans="1:7" ht="15.75">
      <c r="A12" s="354">
        <f t="shared" si="0"/>
        <v>3</v>
      </c>
      <c r="B12" s="479" t="s">
        <v>465</v>
      </c>
      <c r="C12" s="15" t="s">
        <v>466</v>
      </c>
      <c r="D12" s="13"/>
      <c r="E12" s="62"/>
      <c r="F12" s="62"/>
      <c r="G12" s="270">
        <f aca="true" t="shared" si="1" ref="G12:G24">E12-F12</f>
        <v>0</v>
      </c>
    </row>
    <row r="13" spans="1:7" ht="15.75">
      <c r="A13" s="354">
        <f t="shared" si="0"/>
        <v>4</v>
      </c>
      <c r="B13" s="479" t="s">
        <v>467</v>
      </c>
      <c r="C13" s="15" t="s">
        <v>468</v>
      </c>
      <c r="D13" s="13"/>
      <c r="E13" s="62"/>
      <c r="F13" s="62"/>
      <c r="G13" s="270">
        <f t="shared" si="1"/>
        <v>0</v>
      </c>
    </row>
    <row r="14" spans="1:7" ht="15.75">
      <c r="A14" s="354">
        <f t="shared" si="0"/>
        <v>5</v>
      </c>
      <c r="B14" s="479">
        <v>429</v>
      </c>
      <c r="C14" s="15" t="s">
        <v>469</v>
      </c>
      <c r="D14" s="13"/>
      <c r="E14" s="62"/>
      <c r="F14" s="62"/>
      <c r="G14" s="270">
        <f t="shared" si="1"/>
        <v>0</v>
      </c>
    </row>
    <row r="15" spans="1:7" ht="15.75">
      <c r="A15" s="354">
        <f t="shared" si="0"/>
        <v>6</v>
      </c>
      <c r="B15" s="14">
        <f>B14+0.1</f>
        <v>429.1</v>
      </c>
      <c r="C15" s="15" t="s">
        <v>470</v>
      </c>
      <c r="D15" s="13"/>
      <c r="E15" s="62"/>
      <c r="F15" s="62"/>
      <c r="G15" s="270">
        <f t="shared" si="1"/>
        <v>0</v>
      </c>
    </row>
    <row r="16" spans="1:7" ht="15.75">
      <c r="A16" s="354">
        <f t="shared" si="0"/>
        <v>7</v>
      </c>
      <c r="B16" s="479">
        <v>430</v>
      </c>
      <c r="C16" s="15" t="s">
        <v>471</v>
      </c>
      <c r="D16" s="13"/>
      <c r="E16" s="62"/>
      <c r="F16" s="62"/>
      <c r="G16" s="270">
        <f t="shared" si="1"/>
        <v>0</v>
      </c>
    </row>
    <row r="17" spans="1:7" ht="15.75">
      <c r="A17" s="354">
        <f t="shared" si="0"/>
        <v>8</v>
      </c>
      <c r="B17" s="479">
        <v>431</v>
      </c>
      <c r="C17" s="447" t="s">
        <v>472</v>
      </c>
      <c r="D17" s="13"/>
      <c r="E17" s="62"/>
      <c r="F17" s="62"/>
      <c r="G17" s="270">
        <f t="shared" si="1"/>
        <v>0</v>
      </c>
    </row>
    <row r="18" spans="1:7" ht="15.75">
      <c r="A18" s="354">
        <f t="shared" si="0"/>
        <v>9</v>
      </c>
      <c r="B18" s="479">
        <v>432</v>
      </c>
      <c r="C18" s="21" t="s">
        <v>473</v>
      </c>
      <c r="D18" s="13"/>
      <c r="E18" s="62"/>
      <c r="F18" s="62"/>
      <c r="G18" s="270">
        <f t="shared" si="1"/>
        <v>0</v>
      </c>
    </row>
    <row r="19" spans="1:7" ht="15.75">
      <c r="A19" s="354">
        <f t="shared" si="0"/>
        <v>10</v>
      </c>
      <c r="B19" s="479"/>
      <c r="C19" s="15" t="s">
        <v>474</v>
      </c>
      <c r="D19" s="13"/>
      <c r="E19" s="62">
        <f>SUM(E11:E18)</f>
        <v>0</v>
      </c>
      <c r="F19" s="62">
        <f>SUM(F11:F18)</f>
        <v>0</v>
      </c>
      <c r="G19" s="270">
        <f t="shared" si="1"/>
        <v>0</v>
      </c>
    </row>
    <row r="20" spans="1:7" ht="15.75">
      <c r="A20" s="354">
        <f t="shared" si="0"/>
        <v>11</v>
      </c>
      <c r="B20" s="484"/>
      <c r="C20" s="444" t="s">
        <v>475</v>
      </c>
      <c r="D20" s="17"/>
      <c r="E20" s="62"/>
      <c r="F20" s="62"/>
      <c r="G20" s="270"/>
    </row>
    <row r="21" spans="1:7" ht="15.75">
      <c r="A21" s="354">
        <f t="shared" si="0"/>
        <v>12</v>
      </c>
      <c r="B21" s="479">
        <v>434</v>
      </c>
      <c r="C21" s="15" t="s">
        <v>476</v>
      </c>
      <c r="D21" s="17"/>
      <c r="E21" s="62"/>
      <c r="F21" s="62"/>
      <c r="G21" s="270">
        <f t="shared" si="1"/>
        <v>0</v>
      </c>
    </row>
    <row r="22" spans="1:7" ht="15.75">
      <c r="A22" s="354">
        <f t="shared" si="0"/>
        <v>13</v>
      </c>
      <c r="B22" s="479" t="s">
        <v>477</v>
      </c>
      <c r="C22" s="21" t="s">
        <v>478</v>
      </c>
      <c r="D22" s="17"/>
      <c r="E22" s="62"/>
      <c r="F22" s="62"/>
      <c r="G22" s="270">
        <f t="shared" si="1"/>
        <v>0</v>
      </c>
    </row>
    <row r="23" spans="1:7" ht="15.75">
      <c r="A23" s="354">
        <f t="shared" si="0"/>
        <v>14</v>
      </c>
      <c r="B23" s="479" t="s">
        <v>479</v>
      </c>
      <c r="C23" s="21" t="s">
        <v>480</v>
      </c>
      <c r="D23" s="17"/>
      <c r="E23" s="62"/>
      <c r="F23" s="62"/>
      <c r="G23" s="270">
        <f t="shared" si="1"/>
        <v>0</v>
      </c>
    </row>
    <row r="24" spans="1:7" ht="15.75">
      <c r="A24" s="354">
        <f t="shared" si="0"/>
        <v>15</v>
      </c>
      <c r="B24" s="479"/>
      <c r="C24" s="15" t="s">
        <v>481</v>
      </c>
      <c r="D24" s="17"/>
      <c r="E24" s="62">
        <f>SUM('400-Revenues'!E41)-('400-Expenses'!E30)+('400-Expenses'!E35)+('400-Expenses'!E46)-('400-Expenses'!E55)-('400-Expenses'!E63)-('400.1-Expenses'!E19)+('400.1-Expenses'!E21)-('400.1-Expenses'!E22)-('400.1-Expenses'!E23)</f>
        <v>0</v>
      </c>
      <c r="F24" s="62">
        <f>SUM('400-Revenues'!F41)-('400-Expenses'!F30)+('400-Expenses'!F35)+('400-Expenses'!F46)-('400-Expenses'!F55)-('400-Expenses'!F63)-('400.1-Expenses'!F19)+('400.1-Expenses'!F21)-('400.1-Expenses'!F22)-('400.1-Expenses'!F23)</f>
        <v>0</v>
      </c>
      <c r="G24" s="270">
        <f t="shared" si="1"/>
        <v>0</v>
      </c>
    </row>
    <row r="25" spans="1:7" ht="15.75">
      <c r="A25" s="354">
        <f t="shared" si="0"/>
        <v>16</v>
      </c>
      <c r="B25" s="14"/>
      <c r="C25" s="21"/>
      <c r="D25" s="17"/>
      <c r="E25" s="62"/>
      <c r="F25" s="62"/>
      <c r="G25" s="270"/>
    </row>
    <row r="26" spans="1:7" ht="15.75">
      <c r="A26" s="354">
        <f t="shared" si="0"/>
        <v>17</v>
      </c>
      <c r="B26" s="14"/>
      <c r="C26" s="15"/>
      <c r="D26" s="17"/>
      <c r="E26" s="62"/>
      <c r="F26" s="62"/>
      <c r="G26" s="270"/>
    </row>
    <row r="27" spans="1:7" ht="15.75">
      <c r="A27" s="354">
        <f t="shared" si="0"/>
        <v>18</v>
      </c>
      <c r="B27" s="14"/>
      <c r="C27" s="21"/>
      <c r="D27" s="17"/>
      <c r="E27" s="62"/>
      <c r="F27" s="62"/>
      <c r="G27" s="270"/>
    </row>
    <row r="28" spans="1:7" ht="15.75">
      <c r="A28" s="354">
        <f t="shared" si="0"/>
        <v>19</v>
      </c>
      <c r="B28" s="14"/>
      <c r="C28" s="15"/>
      <c r="D28" s="17"/>
      <c r="E28" s="62"/>
      <c r="F28" s="62"/>
      <c r="G28" s="270"/>
    </row>
    <row r="29" spans="1:7" ht="15.75">
      <c r="A29" s="354">
        <f t="shared" si="0"/>
        <v>20</v>
      </c>
      <c r="B29" s="14"/>
      <c r="C29" s="21"/>
      <c r="D29" s="17"/>
      <c r="E29" s="62"/>
      <c r="F29" s="62"/>
      <c r="G29" s="270"/>
    </row>
    <row r="30" spans="1:7" ht="15.75">
      <c r="A30" s="354">
        <f t="shared" si="0"/>
        <v>21</v>
      </c>
      <c r="B30" s="14"/>
      <c r="C30" s="21"/>
      <c r="D30" s="17"/>
      <c r="E30" s="62"/>
      <c r="F30" s="62"/>
      <c r="G30" s="632"/>
    </row>
    <row r="31" spans="1:7" ht="15.75">
      <c r="A31" s="354">
        <f t="shared" si="0"/>
        <v>22</v>
      </c>
      <c r="B31" s="14"/>
      <c r="C31" s="45"/>
      <c r="D31" s="17"/>
      <c r="E31" s="62"/>
      <c r="F31" s="62"/>
      <c r="G31" s="270"/>
    </row>
    <row r="32" spans="1:7" ht="15.75">
      <c r="A32" s="354">
        <f t="shared" si="0"/>
        <v>23</v>
      </c>
      <c r="B32" s="14"/>
      <c r="C32" s="15"/>
      <c r="D32" s="17"/>
      <c r="E32" s="62"/>
      <c r="F32" s="62"/>
      <c r="G32" s="270"/>
    </row>
    <row r="33" spans="1:7" ht="15.75">
      <c r="A33" s="354">
        <f t="shared" si="0"/>
        <v>24</v>
      </c>
      <c r="B33" s="14"/>
      <c r="C33" s="21"/>
      <c r="D33" s="17"/>
      <c r="E33" s="62"/>
      <c r="F33" s="62"/>
      <c r="G33" s="270"/>
    </row>
    <row r="34" spans="1:7" ht="15.75">
      <c r="A34" s="354">
        <f t="shared" si="0"/>
        <v>25</v>
      </c>
      <c r="B34" s="14"/>
      <c r="C34" s="15"/>
      <c r="D34" s="17"/>
      <c r="E34" s="62"/>
      <c r="F34" s="62"/>
      <c r="G34" s="270"/>
    </row>
    <row r="35" spans="1:7" ht="15.75">
      <c r="A35" s="354">
        <f t="shared" si="0"/>
        <v>26</v>
      </c>
      <c r="B35" s="14"/>
      <c r="C35" s="15"/>
      <c r="D35" s="17"/>
      <c r="E35" s="62"/>
      <c r="F35" s="62"/>
      <c r="G35" s="270"/>
    </row>
    <row r="36" spans="1:7" ht="15.75">
      <c r="A36" s="354">
        <f t="shared" si="0"/>
        <v>27</v>
      </c>
      <c r="B36" s="14"/>
      <c r="C36" s="45"/>
      <c r="D36" s="17"/>
      <c r="E36" s="62"/>
      <c r="F36" s="62"/>
      <c r="G36" s="270"/>
    </row>
    <row r="37" spans="1:7" ht="15.75">
      <c r="A37" s="354">
        <f t="shared" si="0"/>
        <v>28</v>
      </c>
      <c r="B37" s="14"/>
      <c r="C37" s="15"/>
      <c r="D37" s="17"/>
      <c r="E37" s="62"/>
      <c r="F37" s="62"/>
      <c r="G37" s="270"/>
    </row>
    <row r="38" spans="1:7" ht="15.75">
      <c r="A38" s="354">
        <f t="shared" si="0"/>
        <v>29</v>
      </c>
      <c r="B38" s="14"/>
      <c r="C38" s="15"/>
      <c r="D38" s="17"/>
      <c r="E38" s="62"/>
      <c r="F38" s="62"/>
      <c r="G38" s="270"/>
    </row>
    <row r="39" spans="1:7" ht="15.75">
      <c r="A39" s="354">
        <f t="shared" si="0"/>
        <v>30</v>
      </c>
      <c r="B39" s="14"/>
      <c r="C39" s="15"/>
      <c r="D39" s="17"/>
      <c r="E39" s="62"/>
      <c r="F39" s="62"/>
      <c r="G39" s="270"/>
    </row>
    <row r="40" spans="1:7" ht="15.75">
      <c r="A40" s="354">
        <f t="shared" si="0"/>
        <v>31</v>
      </c>
      <c r="B40" s="14"/>
      <c r="C40" s="21"/>
      <c r="D40" s="17"/>
      <c r="E40" s="62"/>
      <c r="F40" s="62"/>
      <c r="G40" s="270"/>
    </row>
    <row r="41" spans="1:7" ht="15.75">
      <c r="A41" s="354">
        <f t="shared" si="0"/>
        <v>32</v>
      </c>
      <c r="B41" s="14"/>
      <c r="C41" s="15"/>
      <c r="D41" s="17"/>
      <c r="E41" s="62"/>
      <c r="F41" s="62"/>
      <c r="G41" s="270"/>
    </row>
    <row r="42" spans="1:7" ht="15.75">
      <c r="A42" s="354">
        <f t="shared" si="0"/>
        <v>33</v>
      </c>
      <c r="B42" s="14"/>
      <c r="C42" s="15"/>
      <c r="D42" s="17"/>
      <c r="E42" s="62"/>
      <c r="F42" s="62"/>
      <c r="G42" s="270"/>
    </row>
    <row r="43" spans="1:7" ht="15.75">
      <c r="A43" s="354">
        <f t="shared" si="0"/>
        <v>34</v>
      </c>
      <c r="B43" s="14"/>
      <c r="C43" s="15"/>
      <c r="D43" s="17"/>
      <c r="E43" s="62"/>
      <c r="F43" s="62"/>
      <c r="G43" s="270"/>
    </row>
    <row r="44" spans="1:7" ht="15.75">
      <c r="A44" s="354">
        <f t="shared" si="0"/>
        <v>35</v>
      </c>
      <c r="B44" s="14"/>
      <c r="C44" s="15"/>
      <c r="D44" s="17"/>
      <c r="E44" s="62"/>
      <c r="F44" s="62"/>
      <c r="G44" s="270"/>
    </row>
    <row r="45" spans="1:7" ht="15.75">
      <c r="A45" s="354">
        <f t="shared" si="0"/>
        <v>36</v>
      </c>
      <c r="B45" s="14"/>
      <c r="C45" s="15"/>
      <c r="D45" s="17"/>
      <c r="E45" s="62"/>
      <c r="F45" s="62"/>
      <c r="G45" s="270"/>
    </row>
    <row r="46" spans="1:7" ht="15.75">
      <c r="A46" s="354">
        <f t="shared" si="0"/>
        <v>37</v>
      </c>
      <c r="B46" s="14"/>
      <c r="C46" s="15"/>
      <c r="D46" s="17"/>
      <c r="E46" s="62"/>
      <c r="F46" s="62"/>
      <c r="G46" s="270"/>
    </row>
    <row r="47" spans="1:7" ht="15.75">
      <c r="A47" s="354">
        <f t="shared" si="0"/>
        <v>38</v>
      </c>
      <c r="B47" s="14"/>
      <c r="C47" s="45"/>
      <c r="D47" s="17"/>
      <c r="E47" s="62"/>
      <c r="F47" s="62"/>
      <c r="G47" s="270"/>
    </row>
    <row r="48" spans="1:7" ht="15.75">
      <c r="A48" s="354">
        <f t="shared" si="0"/>
        <v>39</v>
      </c>
      <c r="B48" s="14"/>
      <c r="C48" s="15"/>
      <c r="D48" s="17"/>
      <c r="E48" s="62"/>
      <c r="F48" s="62"/>
      <c r="G48" s="270"/>
    </row>
    <row r="49" spans="1:7" ht="15.75">
      <c r="A49" s="354">
        <f t="shared" si="0"/>
        <v>40</v>
      </c>
      <c r="B49" s="14"/>
      <c r="C49" s="15"/>
      <c r="D49" s="17"/>
      <c r="E49" s="62"/>
      <c r="F49" s="62"/>
      <c r="G49" s="270"/>
    </row>
    <row r="50" spans="1:7" ht="15.75">
      <c r="A50" s="354">
        <f t="shared" si="0"/>
        <v>41</v>
      </c>
      <c r="B50" s="14"/>
      <c r="C50" s="15"/>
      <c r="D50" s="17"/>
      <c r="E50" s="62"/>
      <c r="F50" s="62"/>
      <c r="G50" s="270"/>
    </row>
    <row r="51" spans="1:7" ht="15.75">
      <c r="A51" s="354">
        <f t="shared" si="0"/>
        <v>42</v>
      </c>
      <c r="B51" s="14"/>
      <c r="C51" s="15"/>
      <c r="D51" s="17"/>
      <c r="E51" s="62"/>
      <c r="F51" s="62"/>
      <c r="G51" s="270"/>
    </row>
    <row r="52" spans="1:7" ht="15.75">
      <c r="A52" s="354">
        <f t="shared" si="0"/>
        <v>43</v>
      </c>
      <c r="B52" s="14"/>
      <c r="C52" s="15"/>
      <c r="D52" s="17"/>
      <c r="E52" s="62"/>
      <c r="F52" s="62"/>
      <c r="G52" s="270"/>
    </row>
    <row r="53" spans="1:7" ht="15.75">
      <c r="A53" s="354">
        <f t="shared" si="0"/>
        <v>44</v>
      </c>
      <c r="B53" s="14"/>
      <c r="C53" s="15"/>
      <c r="D53" s="17"/>
      <c r="E53" s="62"/>
      <c r="F53" s="62"/>
      <c r="G53" s="270"/>
    </row>
    <row r="54" spans="1:7" ht="15.75">
      <c r="A54" s="354">
        <f t="shared" si="0"/>
        <v>45</v>
      </c>
      <c r="B54" s="14"/>
      <c r="C54" s="15"/>
      <c r="D54" s="17"/>
      <c r="E54" s="62"/>
      <c r="F54" s="62"/>
      <c r="G54" s="270"/>
    </row>
    <row r="55" spans="1:7" ht="15.75">
      <c r="A55" s="354">
        <f t="shared" si="0"/>
        <v>46</v>
      </c>
      <c r="B55" s="14"/>
      <c r="C55" s="15"/>
      <c r="D55" s="17"/>
      <c r="E55" s="62"/>
      <c r="F55" s="62"/>
      <c r="G55" s="270"/>
    </row>
    <row r="56" spans="1:7" ht="15.75">
      <c r="A56" s="354">
        <f t="shared" si="0"/>
        <v>47</v>
      </c>
      <c r="B56" s="14"/>
      <c r="C56" s="45"/>
      <c r="D56" s="17"/>
      <c r="E56" s="62"/>
      <c r="F56" s="62"/>
      <c r="G56" s="270"/>
    </row>
    <row r="57" spans="1:7" ht="15.75">
      <c r="A57" s="354">
        <f t="shared" si="0"/>
        <v>48</v>
      </c>
      <c r="B57" s="14"/>
      <c r="C57" s="15"/>
      <c r="D57" s="17"/>
      <c r="E57" s="62"/>
      <c r="F57" s="62"/>
      <c r="G57" s="270"/>
    </row>
    <row r="58" spans="1:7" ht="15.75">
      <c r="A58" s="354">
        <f t="shared" si="0"/>
        <v>49</v>
      </c>
      <c r="B58" s="14"/>
      <c r="C58" s="15"/>
      <c r="D58" s="17"/>
      <c r="E58" s="62"/>
      <c r="F58" s="62"/>
      <c r="G58" s="270"/>
    </row>
    <row r="59" spans="1:7" ht="15.75">
      <c r="A59" s="354">
        <f t="shared" si="0"/>
        <v>50</v>
      </c>
      <c r="B59" s="14"/>
      <c r="C59" s="15"/>
      <c r="D59" s="17"/>
      <c r="E59" s="62"/>
      <c r="F59" s="62"/>
      <c r="G59" s="270"/>
    </row>
    <row r="60" spans="1:7" ht="15.75">
      <c r="A60" s="354">
        <f t="shared" si="0"/>
        <v>51</v>
      </c>
      <c r="B60" s="14"/>
      <c r="C60" s="15"/>
      <c r="D60" s="17"/>
      <c r="E60" s="62"/>
      <c r="F60" s="62"/>
      <c r="G60" s="270"/>
    </row>
    <row r="61" spans="1:7" ht="15.75">
      <c r="A61" s="354">
        <f t="shared" si="0"/>
        <v>52</v>
      </c>
      <c r="B61" s="14"/>
      <c r="C61" s="15"/>
      <c r="D61" s="17"/>
      <c r="E61" s="62"/>
      <c r="F61" s="62"/>
      <c r="G61" s="270"/>
    </row>
    <row r="62" spans="1:7" ht="15.75">
      <c r="A62" s="354">
        <f>A61+1</f>
        <v>53</v>
      </c>
      <c r="B62" s="14"/>
      <c r="C62" s="15"/>
      <c r="D62" s="17"/>
      <c r="E62" s="62"/>
      <c r="F62" s="62"/>
      <c r="G62" s="270"/>
    </row>
  </sheetData>
  <sheetProtection/>
  <printOptions/>
  <pageMargins left="0.75" right="0.75" top="0.5" bottom="0.48" header="0.5" footer="0.5"/>
  <pageSetup fitToHeight="1" fitToWidth="1" horizontalDpi="300" verticalDpi="300" orientation="portrait" scale="69" r:id="rId1"/>
  <headerFooter alignWithMargins="0">
    <oddFooter>&amp;C&amp;[Page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zoomScalePageLayoutView="0" workbookViewId="0" topLeftCell="A1">
      <selection activeCell="H8" sqref="H8"/>
    </sheetView>
  </sheetViews>
  <sheetFormatPr defaultColWidth="9.00390625" defaultRowHeight="15.75"/>
  <cols>
    <col min="1" max="1" width="13.25390625" style="671" customWidth="1"/>
    <col min="2" max="2" width="46.125" style="671" customWidth="1"/>
    <col min="3" max="3" width="5.00390625" style="671" customWidth="1"/>
    <col min="4" max="4" width="45.625" style="671" customWidth="1"/>
  </cols>
  <sheetData>
    <row r="1" spans="1:5" ht="15.75">
      <c r="A1" s="760" t="str">
        <f>'Table Contents'!$A$1</f>
        <v>Annual Report of:                                                                                                                 Year Ended December 31, 2023</v>
      </c>
      <c r="B1" s="761"/>
      <c r="C1"/>
      <c r="D1"/>
      <c r="E1" s="3"/>
    </row>
    <row r="2" spans="1:5" ht="16.5" thickBot="1">
      <c r="A2" s="672"/>
      <c r="B2" s="673" t="s">
        <v>986</v>
      </c>
      <c r="C2" s="674"/>
      <c r="D2" s="675"/>
      <c r="E2" s="3"/>
    </row>
    <row r="3" spans="1:5" ht="15.75">
      <c r="A3" s="676"/>
      <c r="B3" s="677"/>
      <c r="C3" s="677"/>
      <c r="D3" s="678"/>
      <c r="E3" s="3"/>
    </row>
    <row r="4" spans="1:5" ht="15.75">
      <c r="A4" s="679" t="s">
        <v>987</v>
      </c>
      <c r="B4" s="1218" t="s">
        <v>1789</v>
      </c>
      <c r="C4" s="682" t="s">
        <v>988</v>
      </c>
      <c r="D4" s="681" t="s">
        <v>989</v>
      </c>
      <c r="E4" s="3"/>
    </row>
    <row r="5" spans="1:5" ht="15.75">
      <c r="A5" s="676"/>
      <c r="B5" s="1218" t="s">
        <v>1790</v>
      </c>
      <c r="D5" s="681" t="s">
        <v>990</v>
      </c>
      <c r="E5" s="3"/>
    </row>
    <row r="6" spans="1:5" ht="15.75">
      <c r="A6" s="676"/>
      <c r="B6" s="1218" t="s">
        <v>1791</v>
      </c>
      <c r="D6" s="681" t="s">
        <v>991</v>
      </c>
      <c r="E6" s="3"/>
    </row>
    <row r="7" spans="1:5" ht="15.75">
      <c r="A7" s="676"/>
      <c r="B7" s="1216" t="s">
        <v>1786</v>
      </c>
      <c r="D7" s="681" t="s">
        <v>992</v>
      </c>
      <c r="E7" s="3"/>
    </row>
    <row r="8" spans="1:5" ht="15.75">
      <c r="A8" s="676"/>
      <c r="B8" s="1215" t="s">
        <v>1787</v>
      </c>
      <c r="D8" s="681" t="s">
        <v>993</v>
      </c>
      <c r="E8" s="3"/>
    </row>
    <row r="9" spans="1:5" ht="15.75">
      <c r="A9" s="676"/>
      <c r="B9" s="1215" t="s">
        <v>1788</v>
      </c>
      <c r="D9" s="681" t="s">
        <v>994</v>
      </c>
      <c r="E9" s="3"/>
    </row>
    <row r="10" spans="1:5" ht="15.75">
      <c r="A10" s="676"/>
      <c r="B10" s="677"/>
      <c r="D10" s="681" t="s">
        <v>995</v>
      </c>
      <c r="E10" s="3"/>
    </row>
    <row r="11" spans="1:5" ht="15.75">
      <c r="A11" s="679" t="s">
        <v>996</v>
      </c>
      <c r="B11" s="680" t="s">
        <v>997</v>
      </c>
      <c r="D11" s="681" t="s">
        <v>998</v>
      </c>
      <c r="E11" s="3"/>
    </row>
    <row r="12" spans="1:5" ht="15.75">
      <c r="A12" s="679"/>
      <c r="B12" s="680" t="s">
        <v>999</v>
      </c>
      <c r="D12" s="681" t="s">
        <v>1383</v>
      </c>
      <c r="E12" s="3"/>
    </row>
    <row r="13" spans="1:5" ht="15.75">
      <c r="A13" s="676"/>
      <c r="B13" s="680" t="s">
        <v>1384</v>
      </c>
      <c r="C13" s="677"/>
      <c r="D13" s="681" t="s">
        <v>1385</v>
      </c>
      <c r="E13" s="3"/>
    </row>
    <row r="14" spans="1:5" ht="15.75">
      <c r="A14" s="676"/>
      <c r="B14" s="680" t="s">
        <v>1386</v>
      </c>
      <c r="C14" s="677"/>
      <c r="D14" s="678"/>
      <c r="E14" s="3"/>
    </row>
    <row r="15" spans="1:5" ht="15.75">
      <c r="A15" s="676"/>
      <c r="B15" s="680" t="s">
        <v>1387</v>
      </c>
      <c r="C15" s="682" t="s">
        <v>1388</v>
      </c>
      <c r="D15" s="681" t="s">
        <v>1389</v>
      </c>
      <c r="E15" s="3"/>
    </row>
    <row r="16" spans="1:5" ht="15.75">
      <c r="A16" s="676"/>
      <c r="B16" s="680" t="s">
        <v>1390</v>
      </c>
      <c r="C16" s="677"/>
      <c r="D16" s="681" t="s">
        <v>1391</v>
      </c>
      <c r="E16" s="3"/>
    </row>
    <row r="17" spans="1:5" ht="15.75">
      <c r="A17" s="676"/>
      <c r="B17" s="680" t="s">
        <v>1392</v>
      </c>
      <c r="C17" s="677"/>
      <c r="D17" s="681" t="s">
        <v>1393</v>
      </c>
      <c r="E17" s="3"/>
    </row>
    <row r="18" spans="1:5" ht="15.75">
      <c r="A18" s="676"/>
      <c r="B18" s="680" t="s">
        <v>1394</v>
      </c>
      <c r="C18" s="677"/>
      <c r="D18" s="681" t="s">
        <v>1395</v>
      </c>
      <c r="E18" s="3"/>
    </row>
    <row r="19" spans="1:5" ht="15.75">
      <c r="A19" s="676"/>
      <c r="B19" s="680" t="s">
        <v>1396</v>
      </c>
      <c r="C19" s="677"/>
      <c r="D19" s="681" t="s">
        <v>1397</v>
      </c>
      <c r="E19" s="3"/>
    </row>
    <row r="20" spans="1:5" ht="15.75">
      <c r="A20" s="676"/>
      <c r="B20" s="680" t="s">
        <v>1398</v>
      </c>
      <c r="C20" s="677"/>
      <c r="D20" s="681" t="s">
        <v>1399</v>
      </c>
      <c r="E20" s="3"/>
    </row>
    <row r="21" spans="1:5" ht="15.75">
      <c r="A21" s="676"/>
      <c r="B21" s="680"/>
      <c r="C21" s="677"/>
      <c r="D21" s="681" t="s">
        <v>1400</v>
      </c>
      <c r="E21" s="3"/>
    </row>
    <row r="22" spans="1:5" ht="15.75">
      <c r="A22" s="679" t="s">
        <v>1401</v>
      </c>
      <c r="B22" s="680" t="s">
        <v>1402</v>
      </c>
      <c r="C22" s="677"/>
      <c r="D22" s="681" t="s">
        <v>1403</v>
      </c>
      <c r="E22" s="3"/>
    </row>
    <row r="23" spans="1:5" ht="15.75">
      <c r="A23" s="676"/>
      <c r="B23" s="680" t="s">
        <v>1404</v>
      </c>
      <c r="C23" s="677"/>
      <c r="D23" s="678"/>
      <c r="E23" s="3"/>
    </row>
    <row r="24" spans="1:5" ht="15.75">
      <c r="A24" s="676"/>
      <c r="B24" s="680" t="s">
        <v>1405</v>
      </c>
      <c r="C24" s="682" t="s">
        <v>1406</v>
      </c>
      <c r="D24" s="681" t="s">
        <v>1407</v>
      </c>
      <c r="E24" s="3"/>
    </row>
    <row r="25" spans="1:5" ht="15.75">
      <c r="A25" s="676"/>
      <c r="B25" s="680" t="s">
        <v>1408</v>
      </c>
      <c r="C25" s="677"/>
      <c r="D25" s="681" t="s">
        <v>1058</v>
      </c>
      <c r="E25" s="3"/>
    </row>
    <row r="26" spans="1:5" ht="15.75">
      <c r="A26" s="676"/>
      <c r="B26" s="671" t="s">
        <v>1059</v>
      </c>
      <c r="C26" s="677"/>
      <c r="D26" s="681" t="s">
        <v>1060</v>
      </c>
      <c r="E26" s="3"/>
    </row>
    <row r="27" spans="1:5" ht="15.75">
      <c r="A27" s="676"/>
      <c r="B27" s="671" t="s">
        <v>1061</v>
      </c>
      <c r="C27" s="677"/>
      <c r="D27" s="681" t="s">
        <v>1062</v>
      </c>
      <c r="E27" s="3"/>
    </row>
    <row r="28" spans="1:5" ht="15.75">
      <c r="A28" s="676"/>
      <c r="B28" s="671" t="s">
        <v>1063</v>
      </c>
      <c r="C28" s="677"/>
      <c r="D28" s="681" t="s">
        <v>1064</v>
      </c>
      <c r="E28" s="3"/>
    </row>
    <row r="29" spans="1:5" ht="15.75">
      <c r="A29" s="676"/>
      <c r="B29" s="671" t="s">
        <v>1065</v>
      </c>
      <c r="C29" s="677"/>
      <c r="D29" s="678"/>
      <c r="E29" s="3"/>
    </row>
    <row r="30" spans="1:5" ht="15.75">
      <c r="A30" s="676"/>
      <c r="C30" s="682" t="s">
        <v>1066</v>
      </c>
      <c r="D30" s="681" t="s">
        <v>1067</v>
      </c>
      <c r="E30" s="3"/>
    </row>
    <row r="31" spans="1:5" ht="15.75">
      <c r="A31" s="679" t="s">
        <v>1068</v>
      </c>
      <c r="B31" s="680" t="s">
        <v>1069</v>
      </c>
      <c r="C31" s="677"/>
      <c r="D31" s="681" t="s">
        <v>1070</v>
      </c>
      <c r="E31" s="3"/>
    </row>
    <row r="32" spans="1:5" ht="15.75">
      <c r="A32" s="676"/>
      <c r="B32" s="680" t="s">
        <v>1071</v>
      </c>
      <c r="C32" s="677"/>
      <c r="D32" s="681" t="s">
        <v>1072</v>
      </c>
      <c r="E32" s="3"/>
    </row>
    <row r="33" spans="1:5" ht="15.75">
      <c r="A33" s="676"/>
      <c r="B33" s="680" t="s">
        <v>1087</v>
      </c>
      <c r="C33" s="677"/>
      <c r="D33" s="681" t="s">
        <v>1088</v>
      </c>
      <c r="E33" s="3"/>
    </row>
    <row r="34" spans="1:5" ht="15.75">
      <c r="A34" s="676"/>
      <c r="B34" s="680" t="s">
        <v>1089</v>
      </c>
      <c r="C34" s="677"/>
      <c r="D34" s="681" t="s">
        <v>1090</v>
      </c>
      <c r="E34" s="3"/>
    </row>
    <row r="35" spans="1:5" ht="15.75">
      <c r="A35" s="679"/>
      <c r="B35" s="680" t="s">
        <v>1091</v>
      </c>
      <c r="C35" s="677"/>
      <c r="D35" s="678"/>
      <c r="E35" s="3"/>
    </row>
    <row r="36" spans="1:5" ht="15.75">
      <c r="A36" s="676"/>
      <c r="B36" s="680" t="s">
        <v>1092</v>
      </c>
      <c r="C36" s="682" t="s">
        <v>1093</v>
      </c>
      <c r="D36" s="681" t="s">
        <v>1094</v>
      </c>
      <c r="E36" s="3"/>
    </row>
    <row r="37" spans="1:5" ht="15.75">
      <c r="A37" s="676"/>
      <c r="C37" s="677"/>
      <c r="D37" s="678" t="s">
        <v>1095</v>
      </c>
      <c r="E37" s="3"/>
    </row>
    <row r="38" spans="1:5" ht="15.75">
      <c r="A38" s="679" t="s">
        <v>1096</v>
      </c>
      <c r="B38" s="680" t="s">
        <v>1097</v>
      </c>
      <c r="C38" s="677"/>
      <c r="D38" s="678" t="s">
        <v>646</v>
      </c>
      <c r="E38" s="3"/>
    </row>
    <row r="39" spans="1:5" ht="15.75">
      <c r="A39" s="676"/>
      <c r="B39" s="680" t="s">
        <v>647</v>
      </c>
      <c r="D39" s="678"/>
      <c r="E39" s="3"/>
    </row>
    <row r="40" spans="1:5" ht="15.75">
      <c r="A40" s="676"/>
      <c r="B40" s="680" t="s">
        <v>648</v>
      </c>
      <c r="D40" s="678"/>
      <c r="E40" s="3"/>
    </row>
    <row r="41" spans="1:5" ht="15.75">
      <c r="A41" s="676"/>
      <c r="B41" s="680" t="s">
        <v>649</v>
      </c>
      <c r="D41" s="678"/>
      <c r="E41" s="3"/>
    </row>
    <row r="42" spans="1:5" ht="15.75">
      <c r="A42" s="676"/>
      <c r="B42" s="680" t="s">
        <v>650</v>
      </c>
      <c r="D42" s="678"/>
      <c r="E42" s="3"/>
    </row>
    <row r="43" spans="1:5" ht="15.75">
      <c r="A43" s="676"/>
      <c r="B43" s="680" t="s">
        <v>651</v>
      </c>
      <c r="D43" s="678"/>
      <c r="E43" s="3"/>
    </row>
    <row r="44" spans="1:5" ht="15.75">
      <c r="A44" s="676"/>
      <c r="B44" s="680" t="s">
        <v>652</v>
      </c>
      <c r="D44" s="678"/>
      <c r="E44" s="3"/>
    </row>
    <row r="45" spans="1:5" ht="15.75">
      <c r="A45" s="676"/>
      <c r="B45" s="680" t="s">
        <v>653</v>
      </c>
      <c r="C45" s="677"/>
      <c r="D45" s="678"/>
      <c r="E45" s="3"/>
    </row>
    <row r="46" spans="1:5" ht="15.75">
      <c r="A46" s="676"/>
      <c r="B46" s="680" t="s">
        <v>654</v>
      </c>
      <c r="C46" s="677"/>
      <c r="D46" s="678"/>
      <c r="E46" s="3"/>
    </row>
    <row r="47" spans="1:5" ht="15.75">
      <c r="A47" s="676"/>
      <c r="B47" s="680" t="s">
        <v>655</v>
      </c>
      <c r="C47" s="677"/>
      <c r="D47" s="678"/>
      <c r="E47" s="3"/>
    </row>
    <row r="48" spans="1:5" ht="15.75">
      <c r="A48" s="676"/>
      <c r="B48" s="680" t="s">
        <v>656</v>
      </c>
      <c r="C48" s="677"/>
      <c r="D48" s="678"/>
      <c r="E48" s="3"/>
    </row>
    <row r="49" spans="1:5" ht="15.75">
      <c r="A49" s="676"/>
      <c r="B49" s="680"/>
      <c r="C49" s="677"/>
      <c r="D49" s="678"/>
      <c r="E49" s="3"/>
    </row>
    <row r="50" spans="1:5" ht="15.75">
      <c r="A50" s="679" t="s">
        <v>657</v>
      </c>
      <c r="B50" s="680" t="s">
        <v>658</v>
      </c>
      <c r="C50" s="677"/>
      <c r="D50" s="678"/>
      <c r="E50" s="3"/>
    </row>
    <row r="51" spans="1:5" ht="15.75">
      <c r="A51" s="676"/>
      <c r="B51" s="680" t="s">
        <v>659</v>
      </c>
      <c r="C51" s="677"/>
      <c r="D51" s="678"/>
      <c r="E51" s="3"/>
    </row>
    <row r="52" spans="1:5" ht="15.75">
      <c r="A52" s="676"/>
      <c r="B52" s="680" t="s">
        <v>660</v>
      </c>
      <c r="C52" s="677"/>
      <c r="D52" s="678"/>
      <c r="E52" s="3"/>
    </row>
    <row r="53" spans="1:5" ht="15.75">
      <c r="A53" s="676"/>
      <c r="B53" s="680" t="s">
        <v>661</v>
      </c>
      <c r="C53" s="677"/>
      <c r="D53" s="678"/>
      <c r="E53" s="3"/>
    </row>
    <row r="54" spans="1:5" ht="15.75">
      <c r="A54" s="676"/>
      <c r="B54" s="680" t="s">
        <v>662</v>
      </c>
      <c r="C54" s="677"/>
      <c r="D54" s="678"/>
      <c r="E54" s="3"/>
    </row>
    <row r="55" spans="1:5" ht="15.75">
      <c r="A55" s="676"/>
      <c r="B55" s="680" t="s">
        <v>663</v>
      </c>
      <c r="C55" s="677"/>
      <c r="D55" s="678"/>
      <c r="E55" s="3"/>
    </row>
    <row r="56" spans="1:5" ht="15.75">
      <c r="A56" s="676"/>
      <c r="B56" s="680" t="s">
        <v>664</v>
      </c>
      <c r="C56" s="677"/>
      <c r="D56" s="678"/>
      <c r="E56" s="3"/>
    </row>
    <row r="57" spans="1:5" ht="15.75">
      <c r="A57" s="676"/>
      <c r="B57" s="680" t="s">
        <v>665</v>
      </c>
      <c r="C57" s="677"/>
      <c r="D57" s="678"/>
      <c r="E57" s="3"/>
    </row>
    <row r="58" spans="1:5" ht="15.75">
      <c r="A58" s="676"/>
      <c r="B58" s="680" t="s">
        <v>666</v>
      </c>
      <c r="C58" s="683"/>
      <c r="D58" s="681"/>
      <c r="E58" s="3"/>
    </row>
    <row r="59" spans="1:5" ht="15.75">
      <c r="A59" s="684"/>
      <c r="B59" s="850" t="s">
        <v>667</v>
      </c>
      <c r="C59" s="685"/>
      <c r="D59" s="686"/>
      <c r="E59" s="3"/>
    </row>
    <row r="60" ht="15.75">
      <c r="B60" s="680"/>
    </row>
  </sheetData>
  <sheetProtection/>
  <hyperlinks>
    <hyperlink ref="B7" r:id="rId1" display="mailto:ra-PUCFinancial@pa.gov"/>
  </hyperlinks>
  <printOptions horizontalCentered="1"/>
  <pageMargins left="0.75" right="0.75" top="1" bottom="1" header="0.5" footer="0.5"/>
  <pageSetup fitToHeight="1" fitToWidth="1" horizontalDpi="300" verticalDpi="300" orientation="portrait" scale="72" r:id="rId2"/>
  <headerFooter alignWithMargins="0">
    <oddFooter>&amp;CPage &amp; 2</oddFooter>
  </headerFooter>
</worksheet>
</file>

<file path=xl/worksheets/sheet30.xml><?xml version="1.0" encoding="utf-8"?>
<worksheet xmlns="http://schemas.openxmlformats.org/spreadsheetml/2006/main" xmlns:r="http://schemas.openxmlformats.org/officeDocument/2006/relationships">
  <sheetPr transitionEvaluation="1"/>
  <dimension ref="A1:Q69"/>
  <sheetViews>
    <sheetView showGridLines="0" zoomScale="75" zoomScaleNormal="75" zoomScalePageLayoutView="0" workbookViewId="0" topLeftCell="A40">
      <selection activeCell="E57" sqref="E57"/>
    </sheetView>
  </sheetViews>
  <sheetFormatPr defaultColWidth="11.00390625" defaultRowHeight="15.75"/>
  <cols>
    <col min="1" max="1" width="4.625" style="4" customWidth="1"/>
    <col min="2" max="2" width="6.25390625" style="2" customWidth="1"/>
    <col min="3" max="3" width="47.50390625" style="2" customWidth="1"/>
    <col min="4" max="4" width="7.50390625" style="2" customWidth="1"/>
    <col min="5" max="5" width="19.75390625" style="2" customWidth="1"/>
    <col min="6" max="6" width="16.625" style="2" customWidth="1"/>
    <col min="7" max="7" width="17.753906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6.5" thickBot="1">
      <c r="A1" s="1" t="str">
        <f>'Table Contents'!$A$1</f>
        <v>Annual Report of:                                                                                                                 Year Ended December 31, 2023</v>
      </c>
      <c r="B1" s="1"/>
      <c r="C1" s="1"/>
      <c r="D1" s="1"/>
      <c r="E1" s="134"/>
      <c r="F1" s="52"/>
      <c r="G1" s="52"/>
    </row>
    <row r="2" spans="1:17" s="287" customFormat="1" ht="15.75">
      <c r="A2" s="306"/>
      <c r="B2" s="306"/>
      <c r="C2" s="306"/>
      <c r="D2" s="306"/>
      <c r="E2" s="296"/>
      <c r="F2" s="296"/>
      <c r="G2" s="306"/>
      <c r="H2" s="306"/>
      <c r="I2" s="296"/>
      <c r="J2" s="296"/>
      <c r="K2" s="296"/>
      <c r="L2" s="312"/>
      <c r="M2" s="312"/>
      <c r="N2" s="312"/>
      <c r="O2" s="312"/>
      <c r="P2" s="312"/>
      <c r="Q2" s="312"/>
    </row>
    <row r="3" spans="1:17" s="287" customFormat="1" ht="15.75">
      <c r="A3" s="50" t="s">
        <v>482</v>
      </c>
      <c r="B3" s="50"/>
      <c r="C3" s="23"/>
      <c r="D3" s="8"/>
      <c r="E3" s="8"/>
      <c r="F3" s="296"/>
      <c r="G3" s="306"/>
      <c r="H3" s="306"/>
      <c r="I3" s="296"/>
      <c r="J3" s="296"/>
      <c r="K3" s="296"/>
      <c r="L3" s="312"/>
      <c r="M3" s="312"/>
      <c r="N3" s="312"/>
      <c r="O3" s="312"/>
      <c r="P3" s="312"/>
      <c r="Q3" s="312"/>
    </row>
    <row r="4" spans="1:17" ht="15.75">
      <c r="A4" s="51" t="s">
        <v>1199</v>
      </c>
      <c r="B4" s="51"/>
      <c r="C4" s="51"/>
      <c r="D4" s="28"/>
      <c r="E4" s="28"/>
      <c r="F4" s="28"/>
      <c r="G4" s="28"/>
      <c r="I4" s="2"/>
      <c r="J4" s="2"/>
      <c r="K4" s="2"/>
      <c r="L4" s="2"/>
      <c r="M4" s="2"/>
      <c r="N4" s="2"/>
      <c r="O4" s="2"/>
      <c r="P4" s="2"/>
      <c r="Q4" s="2"/>
    </row>
    <row r="5" spans="1:17" ht="15.75">
      <c r="A5" s="347" t="s">
        <v>1212</v>
      </c>
      <c r="B5" s="5"/>
      <c r="D5" s="186" t="s">
        <v>1200</v>
      </c>
      <c r="E5" s="6" t="s">
        <v>1201</v>
      </c>
      <c r="F5" s="6" t="s">
        <v>1201</v>
      </c>
      <c r="G5" s="7"/>
      <c r="I5" s="2"/>
      <c r="J5" s="2"/>
      <c r="K5" s="2"/>
      <c r="L5" s="2"/>
      <c r="M5" s="2"/>
      <c r="N5" s="2"/>
      <c r="O5" s="2"/>
      <c r="P5" s="2"/>
      <c r="Q5" s="2"/>
    </row>
    <row r="6" spans="1:17" ht="15.75">
      <c r="A6" s="351"/>
      <c r="B6" s="8"/>
      <c r="C6" s="8"/>
      <c r="D6" s="6" t="s">
        <v>286</v>
      </c>
      <c r="E6" s="6" t="s">
        <v>1231</v>
      </c>
      <c r="F6" s="6" t="s">
        <v>1411</v>
      </c>
      <c r="G6" s="9" t="s">
        <v>1204</v>
      </c>
      <c r="I6" s="2"/>
      <c r="J6" s="2"/>
      <c r="K6" s="2"/>
      <c r="L6" s="2"/>
      <c r="M6" s="2"/>
      <c r="N6" s="2"/>
      <c r="O6" s="2"/>
      <c r="P6" s="2"/>
      <c r="Q6" s="2"/>
    </row>
    <row r="7" spans="1:17" ht="15.75">
      <c r="A7" s="351" t="s">
        <v>1564</v>
      </c>
      <c r="B7" s="22" t="s">
        <v>1205</v>
      </c>
      <c r="C7" s="120"/>
      <c r="D7" s="6" t="s">
        <v>1575</v>
      </c>
      <c r="E7" s="6" t="s">
        <v>1207</v>
      </c>
      <c r="F7" s="6" t="s">
        <v>1207</v>
      </c>
      <c r="G7" s="9" t="s">
        <v>1208</v>
      </c>
      <c r="I7" s="2"/>
      <c r="J7" s="2"/>
      <c r="K7" s="2"/>
      <c r="L7" s="2"/>
      <c r="M7" s="2"/>
      <c r="N7" s="2"/>
      <c r="O7" s="2"/>
      <c r="P7" s="2"/>
      <c r="Q7" s="2"/>
    </row>
    <row r="8" spans="1:17" ht="15.75">
      <c r="A8" s="353" t="s">
        <v>1575</v>
      </c>
      <c r="B8" s="27" t="s">
        <v>287</v>
      </c>
      <c r="C8" s="121"/>
      <c r="D8" s="10" t="s">
        <v>288</v>
      </c>
      <c r="E8" s="10" t="s">
        <v>1576</v>
      </c>
      <c r="F8" s="10" t="s">
        <v>1577</v>
      </c>
      <c r="G8" s="11" t="s">
        <v>1578</v>
      </c>
      <c r="I8" s="2"/>
      <c r="J8" s="2"/>
      <c r="K8" s="2"/>
      <c r="L8" s="2"/>
      <c r="M8" s="2"/>
      <c r="N8" s="2"/>
      <c r="O8" s="2"/>
      <c r="P8" s="2"/>
      <c r="Q8" s="2"/>
    </row>
    <row r="9" spans="1:7" ht="18.75">
      <c r="A9" s="354">
        <f>A7+1</f>
        <v>1</v>
      </c>
      <c r="B9" s="12"/>
      <c r="C9" s="445" t="s">
        <v>483</v>
      </c>
      <c r="D9" s="13"/>
      <c r="E9" s="468" t="s">
        <v>1417</v>
      </c>
      <c r="F9" s="475" t="s">
        <v>1417</v>
      </c>
      <c r="G9" s="476" t="s">
        <v>1417</v>
      </c>
    </row>
    <row r="10" spans="1:7" ht="15.75">
      <c r="A10" s="354">
        <f aca="true" t="shared" si="0" ref="A10:A67">A9+1</f>
        <v>2</v>
      </c>
      <c r="B10" s="12"/>
      <c r="C10" s="448" t="s">
        <v>484</v>
      </c>
      <c r="D10" s="13"/>
      <c r="E10" s="454"/>
      <c r="F10" s="454"/>
      <c r="G10" s="474"/>
    </row>
    <row r="11" spans="1:7" ht="15.75">
      <c r="A11" s="354">
        <f t="shared" si="0"/>
        <v>3</v>
      </c>
      <c r="B11" s="1003"/>
      <c r="C11" s="1025" t="s">
        <v>485</v>
      </c>
      <c r="D11" s="452"/>
      <c r="E11" s="453"/>
      <c r="F11" s="453"/>
      <c r="G11" s="1027"/>
    </row>
    <row r="12" spans="1:7" ht="15.75">
      <c r="A12" s="354">
        <f t="shared" si="0"/>
        <v>4</v>
      </c>
      <c r="B12" s="14">
        <v>700</v>
      </c>
      <c r="C12" s="15" t="s">
        <v>486</v>
      </c>
      <c r="D12" s="13"/>
      <c r="E12" s="62"/>
      <c r="F12" s="62"/>
      <c r="G12" s="80">
        <f>E12-F12</f>
        <v>0</v>
      </c>
    </row>
    <row r="13" spans="1:7" ht="15.75">
      <c r="A13" s="354">
        <f t="shared" si="0"/>
        <v>5</v>
      </c>
      <c r="B13" s="14">
        <f>B12+1</f>
        <v>701</v>
      </c>
      <c r="C13" s="15" t="s">
        <v>487</v>
      </c>
      <c r="D13" s="13"/>
      <c r="E13" s="62"/>
      <c r="F13" s="62"/>
      <c r="G13" s="80">
        <f>E13-F13</f>
        <v>0</v>
      </c>
    </row>
    <row r="14" spans="1:7" ht="15.75">
      <c r="A14" s="354">
        <f t="shared" si="0"/>
        <v>6</v>
      </c>
      <c r="B14" s="14">
        <f>B13+1</f>
        <v>702</v>
      </c>
      <c r="C14" s="15" t="s">
        <v>488</v>
      </c>
      <c r="D14" s="13"/>
      <c r="E14" s="62"/>
      <c r="F14" s="62"/>
      <c r="G14" s="80">
        <f>E14-F14</f>
        <v>0</v>
      </c>
    </row>
    <row r="15" spans="1:7" ht="15.75">
      <c r="A15" s="354">
        <f t="shared" si="0"/>
        <v>7</v>
      </c>
      <c r="B15" s="14">
        <f>B14+1</f>
        <v>703</v>
      </c>
      <c r="C15" s="15" t="s">
        <v>489</v>
      </c>
      <c r="D15" s="13"/>
      <c r="E15" s="62"/>
      <c r="F15" s="62"/>
      <c r="G15" s="80">
        <f>E15-F15</f>
        <v>0</v>
      </c>
    </row>
    <row r="16" spans="1:7" ht="15.75">
      <c r="A16" s="354">
        <v>8</v>
      </c>
      <c r="B16" s="14"/>
      <c r="C16" s="45" t="s">
        <v>580</v>
      </c>
      <c r="D16" s="808"/>
      <c r="E16" s="454">
        <f>SUM(E12:E15)</f>
        <v>0</v>
      </c>
      <c r="F16" s="632">
        <f>SUM(F12:F15)</f>
        <v>0</v>
      </c>
      <c r="G16" s="80">
        <f>E16-F16</f>
        <v>0</v>
      </c>
    </row>
    <row r="17" spans="1:7" ht="15.75">
      <c r="A17" s="354">
        <v>9</v>
      </c>
      <c r="B17" s="1003"/>
      <c r="C17" s="1025" t="s">
        <v>490</v>
      </c>
      <c r="D17" s="452"/>
      <c r="E17" s="453"/>
      <c r="F17" s="453"/>
      <c r="G17" s="1027"/>
    </row>
    <row r="18" spans="1:7" ht="15.75">
      <c r="A18" s="354">
        <f t="shared" si="0"/>
        <v>10</v>
      </c>
      <c r="B18" s="14">
        <f>B15+1</f>
        <v>704</v>
      </c>
      <c r="C18" s="15" t="s">
        <v>491</v>
      </c>
      <c r="D18" s="13"/>
      <c r="E18" s="62"/>
      <c r="F18" s="62"/>
      <c r="G18" s="80">
        <f aca="true" t="shared" si="1" ref="G18:G23">E18-F18</f>
        <v>0</v>
      </c>
    </row>
    <row r="19" spans="1:7" ht="15.75">
      <c r="A19" s="354">
        <f t="shared" si="0"/>
        <v>11</v>
      </c>
      <c r="B19" s="14">
        <f>B18+1</f>
        <v>705</v>
      </c>
      <c r="C19" s="12" t="s">
        <v>492</v>
      </c>
      <c r="D19" s="13"/>
      <c r="E19" s="62"/>
      <c r="F19" s="62"/>
      <c r="G19" s="80">
        <f t="shared" si="1"/>
        <v>0</v>
      </c>
    </row>
    <row r="20" spans="1:7" ht="15.75">
      <c r="A20" s="354">
        <f t="shared" si="0"/>
        <v>12</v>
      </c>
      <c r="B20" s="14">
        <f>B19+1</f>
        <v>706</v>
      </c>
      <c r="C20" s="21" t="s">
        <v>493</v>
      </c>
      <c r="D20" s="17"/>
      <c r="E20" s="62"/>
      <c r="F20" s="62"/>
      <c r="G20" s="80">
        <f t="shared" si="1"/>
        <v>0</v>
      </c>
    </row>
    <row r="21" spans="1:7" ht="15.75">
      <c r="A21" s="354">
        <f t="shared" si="0"/>
        <v>13</v>
      </c>
      <c r="B21" s="14">
        <f>B20+1</f>
        <v>707</v>
      </c>
      <c r="C21" s="15" t="s">
        <v>494</v>
      </c>
      <c r="D21" s="17"/>
      <c r="E21" s="62"/>
      <c r="F21" s="62"/>
      <c r="G21" s="80">
        <f t="shared" si="1"/>
        <v>0</v>
      </c>
    </row>
    <row r="22" spans="1:7" ht="15.75">
      <c r="A22" s="354">
        <f t="shared" si="0"/>
        <v>14</v>
      </c>
      <c r="B22" s="14">
        <f>B21+1</f>
        <v>708</v>
      </c>
      <c r="C22" s="21" t="s">
        <v>495</v>
      </c>
      <c r="D22" s="17"/>
      <c r="E22" s="62"/>
      <c r="F22" s="62"/>
      <c r="G22" s="80">
        <f t="shared" si="1"/>
        <v>0</v>
      </c>
    </row>
    <row r="23" spans="1:7" ht="15.75">
      <c r="A23" s="354"/>
      <c r="B23" s="14"/>
      <c r="C23" s="444" t="s">
        <v>581</v>
      </c>
      <c r="D23" s="1009"/>
      <c r="E23" s="454">
        <f>SUM(E18:E22)</f>
        <v>0</v>
      </c>
      <c r="F23" s="454">
        <f>SUM(F18:F22)</f>
        <v>0</v>
      </c>
      <c r="G23" s="80">
        <f t="shared" si="1"/>
        <v>0</v>
      </c>
    </row>
    <row r="24" spans="1:7" ht="15.75">
      <c r="A24" s="354">
        <f>A22+1</f>
        <v>15</v>
      </c>
      <c r="B24" s="1003"/>
      <c r="C24" s="1025" t="s">
        <v>496</v>
      </c>
      <c r="D24" s="1008"/>
      <c r="E24" s="453"/>
      <c r="F24" s="453"/>
      <c r="G24" s="1027"/>
    </row>
    <row r="25" spans="1:7" ht="15.75">
      <c r="A25" s="354">
        <f t="shared" si="0"/>
        <v>16</v>
      </c>
      <c r="B25" s="14">
        <v>710</v>
      </c>
      <c r="C25" s="15" t="s">
        <v>486</v>
      </c>
      <c r="D25" s="17"/>
      <c r="E25" s="62"/>
      <c r="F25" s="62"/>
      <c r="G25" s="80">
        <f>E25-F25</f>
        <v>0</v>
      </c>
    </row>
    <row r="26" spans="1:7" ht="15.75">
      <c r="A26" s="354">
        <f>A25+1</f>
        <v>17</v>
      </c>
      <c r="B26" s="1003"/>
      <c r="C26" s="1025" t="s">
        <v>497</v>
      </c>
      <c r="D26" s="1008"/>
      <c r="E26" s="453"/>
      <c r="F26" s="453"/>
      <c r="G26" s="1027"/>
    </row>
    <row r="27" spans="1:7" ht="15.75">
      <c r="A27" s="354">
        <f t="shared" si="0"/>
        <v>18</v>
      </c>
      <c r="B27" s="14">
        <f>B25+1</f>
        <v>711</v>
      </c>
      <c r="C27" s="21" t="s">
        <v>498</v>
      </c>
      <c r="D27" s="17"/>
      <c r="E27" s="62"/>
      <c r="F27" s="62"/>
      <c r="G27" s="80">
        <f aca="true" t="shared" si="2" ref="G27:G35">E27-F27</f>
        <v>0</v>
      </c>
    </row>
    <row r="28" spans="1:7" ht="15.75">
      <c r="A28" s="354">
        <f t="shared" si="0"/>
        <v>19</v>
      </c>
      <c r="B28" s="14">
        <f aca="true" t="shared" si="3" ref="B28:B34">B27+1</f>
        <v>712</v>
      </c>
      <c r="C28" s="21" t="s">
        <v>499</v>
      </c>
      <c r="D28" s="17"/>
      <c r="E28" s="62"/>
      <c r="F28" s="62"/>
      <c r="G28" s="80">
        <f t="shared" si="2"/>
        <v>0</v>
      </c>
    </row>
    <row r="29" spans="1:7" ht="15.75">
      <c r="A29" s="354">
        <f t="shared" si="0"/>
        <v>20</v>
      </c>
      <c r="B29" s="14">
        <f t="shared" si="3"/>
        <v>713</v>
      </c>
      <c r="C29" s="15" t="s">
        <v>500</v>
      </c>
      <c r="D29" s="17"/>
      <c r="E29" s="62"/>
      <c r="F29" s="62"/>
      <c r="G29" s="80">
        <f t="shared" si="2"/>
        <v>0</v>
      </c>
    </row>
    <row r="30" spans="1:7" ht="15.75">
      <c r="A30" s="354">
        <f t="shared" si="0"/>
        <v>21</v>
      </c>
      <c r="B30" s="14">
        <f t="shared" si="3"/>
        <v>714</v>
      </c>
      <c r="C30" s="21" t="s">
        <v>501</v>
      </c>
      <c r="D30" s="17"/>
      <c r="E30" s="62"/>
      <c r="F30" s="62"/>
      <c r="G30" s="80">
        <f t="shared" si="2"/>
        <v>0</v>
      </c>
    </row>
    <row r="31" spans="1:7" ht="15.75">
      <c r="A31" s="354">
        <f t="shared" si="0"/>
        <v>22</v>
      </c>
      <c r="B31" s="14">
        <f t="shared" si="3"/>
        <v>715</v>
      </c>
      <c r="C31" s="15" t="s">
        <v>931</v>
      </c>
      <c r="D31" s="17"/>
      <c r="E31" s="62"/>
      <c r="F31" s="62"/>
      <c r="G31" s="80">
        <f t="shared" si="2"/>
        <v>0</v>
      </c>
    </row>
    <row r="32" spans="1:7" ht="15.75">
      <c r="A32" s="354">
        <f t="shared" si="0"/>
        <v>23</v>
      </c>
      <c r="B32" s="14">
        <f t="shared" si="3"/>
        <v>716</v>
      </c>
      <c r="C32" s="21" t="s">
        <v>932</v>
      </c>
      <c r="D32" s="17"/>
      <c r="E32" s="62"/>
      <c r="F32" s="62"/>
      <c r="G32" s="80">
        <f t="shared" si="2"/>
        <v>0</v>
      </c>
    </row>
    <row r="33" spans="1:7" ht="15.75">
      <c r="A33" s="354">
        <f t="shared" si="0"/>
        <v>24</v>
      </c>
      <c r="B33" s="14">
        <f t="shared" si="3"/>
        <v>717</v>
      </c>
      <c r="C33" s="21" t="s">
        <v>933</v>
      </c>
      <c r="D33" s="17"/>
      <c r="E33" s="62"/>
      <c r="F33" s="62"/>
      <c r="G33" s="80">
        <f t="shared" si="2"/>
        <v>0</v>
      </c>
    </row>
    <row r="34" spans="1:7" ht="15.75">
      <c r="A34" s="354">
        <f t="shared" si="0"/>
        <v>25</v>
      </c>
      <c r="B34" s="14">
        <f t="shared" si="3"/>
        <v>718</v>
      </c>
      <c r="C34" s="21" t="s">
        <v>934</v>
      </c>
      <c r="D34" s="17"/>
      <c r="E34" s="62"/>
      <c r="F34" s="62"/>
      <c r="G34" s="80">
        <f t="shared" si="2"/>
        <v>0</v>
      </c>
    </row>
    <row r="35" spans="1:7" ht="15.75">
      <c r="A35" s="354"/>
      <c r="B35" s="14"/>
      <c r="C35" s="444" t="s">
        <v>32</v>
      </c>
      <c r="D35" s="1009"/>
      <c r="E35" s="632">
        <f>SUM(E27:E34)</f>
        <v>0</v>
      </c>
      <c r="F35" s="632">
        <f>SUM(F27:F34)</f>
        <v>0</v>
      </c>
      <c r="G35" s="80">
        <f t="shared" si="2"/>
        <v>0</v>
      </c>
    </row>
    <row r="36" spans="1:7" ht="15.75">
      <c r="A36" s="354">
        <f>A34+1</f>
        <v>26</v>
      </c>
      <c r="B36" s="1003"/>
      <c r="C36" s="1025" t="s">
        <v>935</v>
      </c>
      <c r="D36" s="1008"/>
      <c r="E36" s="453"/>
      <c r="F36" s="453"/>
      <c r="G36" s="1027"/>
    </row>
    <row r="37" spans="1:7" ht="15.75">
      <c r="A37" s="354">
        <f t="shared" si="0"/>
        <v>27</v>
      </c>
      <c r="B37" s="14">
        <f>B34+1</f>
        <v>719</v>
      </c>
      <c r="C37" s="21" t="s">
        <v>936</v>
      </c>
      <c r="D37" s="17"/>
      <c r="E37" s="62"/>
      <c r="F37" s="62"/>
      <c r="G37" s="80">
        <f aca="true" t="shared" si="4" ref="G37:G43">E37-F37</f>
        <v>0</v>
      </c>
    </row>
    <row r="38" spans="1:7" ht="15.75">
      <c r="A38" s="354">
        <f t="shared" si="0"/>
        <v>28</v>
      </c>
      <c r="B38" s="14">
        <f>B37+1</f>
        <v>720</v>
      </c>
      <c r="C38" s="15" t="s">
        <v>937</v>
      </c>
      <c r="D38" s="17"/>
      <c r="E38" s="62"/>
      <c r="F38" s="62"/>
      <c r="G38" s="80">
        <f t="shared" si="4"/>
        <v>0</v>
      </c>
    </row>
    <row r="39" spans="1:7" ht="15.75">
      <c r="A39" s="354">
        <f t="shared" si="0"/>
        <v>29</v>
      </c>
      <c r="B39" s="14">
        <f>B38+1</f>
        <v>721</v>
      </c>
      <c r="C39" s="15" t="s">
        <v>938</v>
      </c>
      <c r="D39" s="17"/>
      <c r="E39" s="62"/>
      <c r="F39" s="62"/>
      <c r="G39" s="80">
        <f t="shared" si="4"/>
        <v>0</v>
      </c>
    </row>
    <row r="40" spans="1:7" ht="15.75">
      <c r="A40" s="354">
        <f t="shared" si="0"/>
        <v>30</v>
      </c>
      <c r="B40" s="14">
        <f>B39+1</f>
        <v>722</v>
      </c>
      <c r="C40" s="21" t="s">
        <v>939</v>
      </c>
      <c r="D40" s="17"/>
      <c r="E40" s="62"/>
      <c r="F40" s="62"/>
      <c r="G40" s="80">
        <f t="shared" si="4"/>
        <v>0</v>
      </c>
    </row>
    <row r="41" spans="1:7" ht="15.75">
      <c r="A41" s="354">
        <f t="shared" si="0"/>
        <v>31</v>
      </c>
      <c r="B41" s="14">
        <f>B40+1</f>
        <v>723</v>
      </c>
      <c r="C41" s="15" t="s">
        <v>1073</v>
      </c>
      <c r="D41" s="17"/>
      <c r="E41" s="62"/>
      <c r="F41" s="62"/>
      <c r="G41" s="80">
        <f t="shared" si="4"/>
        <v>0</v>
      </c>
    </row>
    <row r="42" spans="1:7" ht="15.75">
      <c r="A42" s="354">
        <f t="shared" si="0"/>
        <v>32</v>
      </c>
      <c r="B42" s="14">
        <f>B41+1</f>
        <v>724</v>
      </c>
      <c r="C42" s="15" t="s">
        <v>1074</v>
      </c>
      <c r="D42" s="17"/>
      <c r="E42" s="62"/>
      <c r="F42" s="62"/>
      <c r="G42" s="80">
        <f t="shared" si="4"/>
        <v>0</v>
      </c>
    </row>
    <row r="43" spans="1:7" ht="15.75">
      <c r="A43" s="354"/>
      <c r="B43" s="14"/>
      <c r="C43" s="45" t="s">
        <v>33</v>
      </c>
      <c r="D43" s="1009"/>
      <c r="E43" s="632">
        <f>SUM(E37:E42)</f>
        <v>0</v>
      </c>
      <c r="F43" s="632">
        <f>SUM(F37:F42)</f>
        <v>0</v>
      </c>
      <c r="G43" s="80">
        <f t="shared" si="4"/>
        <v>0</v>
      </c>
    </row>
    <row r="44" spans="1:7" ht="15.75">
      <c r="A44" s="354">
        <f>A42+1</f>
        <v>33</v>
      </c>
      <c r="B44" s="1003"/>
      <c r="C44" s="1025" t="s">
        <v>1075</v>
      </c>
      <c r="D44" s="1008"/>
      <c r="E44" s="453"/>
      <c r="F44" s="453"/>
      <c r="G44" s="1027"/>
    </row>
    <row r="45" spans="1:7" ht="15.75">
      <c r="A45" s="354">
        <f t="shared" si="0"/>
        <v>34</v>
      </c>
      <c r="B45" s="14">
        <f>B42+1</f>
        <v>725</v>
      </c>
      <c r="C45" s="15" t="s">
        <v>1076</v>
      </c>
      <c r="D45" s="17"/>
      <c r="E45" s="62"/>
      <c r="F45" s="62"/>
      <c r="G45" s="80">
        <f aca="true" t="shared" si="5" ref="G45:G57">E45-F45</f>
        <v>0</v>
      </c>
    </row>
    <row r="46" spans="1:7" ht="15.75">
      <c r="A46" s="354">
        <f t="shared" si="0"/>
        <v>35</v>
      </c>
      <c r="B46" s="14">
        <f aca="true" t="shared" si="6" ref="B46:B56">B45+1</f>
        <v>726</v>
      </c>
      <c r="C46" s="15" t="s">
        <v>1077</v>
      </c>
      <c r="D46" s="17"/>
      <c r="E46" s="62"/>
      <c r="F46" s="62"/>
      <c r="G46" s="80">
        <f t="shared" si="5"/>
        <v>0</v>
      </c>
    </row>
    <row r="47" spans="1:7" ht="15.75">
      <c r="A47" s="354">
        <f t="shared" si="0"/>
        <v>36</v>
      </c>
      <c r="B47" s="14">
        <f t="shared" si="6"/>
        <v>727</v>
      </c>
      <c r="C47" s="15" t="s">
        <v>1078</v>
      </c>
      <c r="D47" s="17"/>
      <c r="E47" s="62"/>
      <c r="F47" s="62"/>
      <c r="G47" s="80">
        <f t="shared" si="5"/>
        <v>0</v>
      </c>
    </row>
    <row r="48" spans="1:7" ht="15.75">
      <c r="A48" s="354">
        <f t="shared" si="0"/>
        <v>37</v>
      </c>
      <c r="B48" s="14">
        <f t="shared" si="6"/>
        <v>728</v>
      </c>
      <c r="C48" s="15" t="s">
        <v>933</v>
      </c>
      <c r="D48" s="17"/>
      <c r="E48" s="62"/>
      <c r="F48" s="62"/>
      <c r="G48" s="80">
        <f t="shared" si="5"/>
        <v>0</v>
      </c>
    </row>
    <row r="49" spans="1:7" ht="15.75">
      <c r="A49" s="354">
        <f t="shared" si="0"/>
        <v>38</v>
      </c>
      <c r="B49" s="14">
        <f t="shared" si="6"/>
        <v>729</v>
      </c>
      <c r="C49" s="15" t="s">
        <v>1079</v>
      </c>
      <c r="D49" s="17"/>
      <c r="E49" s="62"/>
      <c r="F49" s="62"/>
      <c r="G49" s="80">
        <f t="shared" si="5"/>
        <v>0</v>
      </c>
    </row>
    <row r="50" spans="1:7" ht="15.75">
      <c r="A50" s="354">
        <f t="shared" si="0"/>
        <v>39</v>
      </c>
      <c r="B50" s="14">
        <f t="shared" si="6"/>
        <v>730</v>
      </c>
      <c r="C50" s="15" t="s">
        <v>1080</v>
      </c>
      <c r="D50" s="17"/>
      <c r="E50" s="62"/>
      <c r="F50" s="62"/>
      <c r="G50" s="80">
        <f t="shared" si="5"/>
        <v>0</v>
      </c>
    </row>
    <row r="51" spans="1:7" ht="15.75">
      <c r="A51" s="354">
        <f t="shared" si="0"/>
        <v>40</v>
      </c>
      <c r="B51" s="14">
        <f t="shared" si="6"/>
        <v>731</v>
      </c>
      <c r="C51" s="15" t="s">
        <v>1081</v>
      </c>
      <c r="D51" s="17"/>
      <c r="E51" s="62"/>
      <c r="F51" s="62"/>
      <c r="G51" s="80">
        <f t="shared" si="5"/>
        <v>0</v>
      </c>
    </row>
    <row r="52" spans="1:7" ht="15.75">
      <c r="A52" s="354">
        <f t="shared" si="0"/>
        <v>41</v>
      </c>
      <c r="B52" s="14">
        <f t="shared" si="6"/>
        <v>732</v>
      </c>
      <c r="C52" s="15" t="s">
        <v>1082</v>
      </c>
      <c r="D52" s="17"/>
      <c r="E52" s="62"/>
      <c r="F52" s="62"/>
      <c r="G52" s="80">
        <f t="shared" si="5"/>
        <v>0</v>
      </c>
    </row>
    <row r="53" spans="1:7" ht="15.75">
      <c r="A53" s="354">
        <f t="shared" si="0"/>
        <v>42</v>
      </c>
      <c r="B53" s="14">
        <f t="shared" si="6"/>
        <v>733</v>
      </c>
      <c r="C53" s="15" t="s">
        <v>1083</v>
      </c>
      <c r="D53" s="17"/>
      <c r="E53" s="62"/>
      <c r="F53" s="62"/>
      <c r="G53" s="80">
        <f t="shared" si="5"/>
        <v>0</v>
      </c>
    </row>
    <row r="54" spans="1:7" ht="15.75">
      <c r="A54" s="354">
        <f t="shared" si="0"/>
        <v>43</v>
      </c>
      <c r="B54" s="14">
        <f t="shared" si="6"/>
        <v>734</v>
      </c>
      <c r="C54" s="15" t="s">
        <v>1084</v>
      </c>
      <c r="D54" s="17"/>
      <c r="E54" s="62"/>
      <c r="F54" s="62"/>
      <c r="G54" s="80">
        <f t="shared" si="5"/>
        <v>0</v>
      </c>
    </row>
    <row r="55" spans="1:7" ht="15.75">
      <c r="A55" s="354">
        <f t="shared" si="0"/>
        <v>44</v>
      </c>
      <c r="B55" s="14">
        <f t="shared" si="6"/>
        <v>735</v>
      </c>
      <c r="C55" s="15" t="s">
        <v>1048</v>
      </c>
      <c r="D55" s="17"/>
      <c r="E55" s="62"/>
      <c r="F55" s="62"/>
      <c r="G55" s="80">
        <f t="shared" si="5"/>
        <v>0</v>
      </c>
    </row>
    <row r="56" spans="1:7" ht="15.75">
      <c r="A56" s="354">
        <f t="shared" si="0"/>
        <v>45</v>
      </c>
      <c r="B56" s="14">
        <f t="shared" si="6"/>
        <v>736</v>
      </c>
      <c r="C56" s="21" t="s">
        <v>1049</v>
      </c>
      <c r="D56" s="17"/>
      <c r="E56" s="62"/>
      <c r="F56" s="62"/>
      <c r="G56" s="80">
        <f t="shared" si="5"/>
        <v>0</v>
      </c>
    </row>
    <row r="57" spans="1:7" ht="15.75">
      <c r="A57" s="354"/>
      <c r="B57" s="14"/>
      <c r="C57" s="444" t="s">
        <v>34</v>
      </c>
      <c r="D57" s="1009"/>
      <c r="E57" s="632">
        <f>SUM(E45:E56)</f>
        <v>0</v>
      </c>
      <c r="F57" s="632">
        <f>SUM(F45:F56)</f>
        <v>0</v>
      </c>
      <c r="G57" s="80">
        <f t="shared" si="5"/>
        <v>0</v>
      </c>
    </row>
    <row r="58" spans="1:7" ht="15.75">
      <c r="A58" s="354">
        <f>A56+1</f>
        <v>46</v>
      </c>
      <c r="B58" s="1003"/>
      <c r="C58" s="1025" t="s">
        <v>490</v>
      </c>
      <c r="D58" s="1008"/>
      <c r="E58" s="453"/>
      <c r="F58" s="453"/>
      <c r="G58" s="1027"/>
    </row>
    <row r="59" spans="1:7" ht="15.75">
      <c r="A59" s="354">
        <f t="shared" si="0"/>
        <v>47</v>
      </c>
      <c r="B59" s="14">
        <f>B56+4</f>
        <v>740</v>
      </c>
      <c r="C59" s="15" t="s">
        <v>1050</v>
      </c>
      <c r="D59" s="17"/>
      <c r="E59" s="62"/>
      <c r="F59" s="62"/>
      <c r="G59" s="80">
        <f>E59-F59</f>
        <v>0</v>
      </c>
    </row>
    <row r="60" spans="1:7" ht="15.75">
      <c r="A60" s="354">
        <f t="shared" si="0"/>
        <v>48</v>
      </c>
      <c r="B60" s="14">
        <f>B59+1</f>
        <v>741</v>
      </c>
      <c r="C60" s="15" t="s">
        <v>493</v>
      </c>
      <c r="D60" s="17"/>
      <c r="E60" s="62"/>
      <c r="F60" s="62"/>
      <c r="G60" s="80">
        <f>E60-F60</f>
        <v>0</v>
      </c>
    </row>
    <row r="61" spans="1:7" ht="15.75">
      <c r="A61" s="354">
        <f t="shared" si="0"/>
        <v>49</v>
      </c>
      <c r="B61" s="14">
        <f>B60+1</f>
        <v>742</v>
      </c>
      <c r="C61" s="15" t="s">
        <v>1051</v>
      </c>
      <c r="D61" s="17"/>
      <c r="E61" s="62"/>
      <c r="F61" s="62"/>
      <c r="G61" s="80">
        <f>E61-F61</f>
        <v>0</v>
      </c>
    </row>
    <row r="62" spans="1:7" ht="15.75">
      <c r="A62" s="354"/>
      <c r="B62" s="14"/>
      <c r="C62" s="15" t="s">
        <v>30</v>
      </c>
      <c r="D62" s="1009"/>
      <c r="E62" s="632">
        <f>SUM(E59:E61)</f>
        <v>0</v>
      </c>
      <c r="F62" s="632">
        <f>SUM(F59:F61)</f>
        <v>0</v>
      </c>
      <c r="G62" s="80">
        <f>E62-F62</f>
        <v>0</v>
      </c>
    </row>
    <row r="63" spans="1:7" ht="15.75">
      <c r="A63" s="354"/>
      <c r="B63" s="14"/>
      <c r="C63" s="45" t="s">
        <v>31</v>
      </c>
      <c r="D63" s="1009"/>
      <c r="E63" s="632">
        <f>SUM(E16+E23+E25+E35+E43+E57+E62)</f>
        <v>0</v>
      </c>
      <c r="F63" s="632">
        <f>SUM(F16+F23+F25+F35+F43+F57+F62)</f>
        <v>0</v>
      </c>
      <c r="G63" s="80">
        <f>E63-F63</f>
        <v>0</v>
      </c>
    </row>
    <row r="64" spans="1:7" ht="18.75">
      <c r="A64" s="354">
        <f>A61+1</f>
        <v>50</v>
      </c>
      <c r="B64" s="1003"/>
      <c r="C64" s="1025" t="s">
        <v>1052</v>
      </c>
      <c r="D64" s="1008"/>
      <c r="E64" s="468" t="s">
        <v>1417</v>
      </c>
      <c r="F64" s="475" t="s">
        <v>1417</v>
      </c>
      <c r="G64" s="476" t="s">
        <v>1417</v>
      </c>
    </row>
    <row r="65" spans="1:7" ht="15.75">
      <c r="A65" s="354">
        <f t="shared" si="0"/>
        <v>51</v>
      </c>
      <c r="B65" s="1003"/>
      <c r="C65" s="542" t="s">
        <v>1053</v>
      </c>
      <c r="D65" s="26"/>
      <c r="E65" s="454"/>
      <c r="F65" s="454"/>
      <c r="G65" s="1028"/>
    </row>
    <row r="66" spans="1:7" ht="15.75">
      <c r="A66" s="354">
        <f t="shared" si="0"/>
        <v>52</v>
      </c>
      <c r="B66" s="1003"/>
      <c r="C66" s="1025" t="s">
        <v>485</v>
      </c>
      <c r="D66" s="26"/>
      <c r="E66" s="454"/>
      <c r="F66" s="454"/>
      <c r="G66" s="1027"/>
    </row>
    <row r="67" spans="1:7" ht="15.75">
      <c r="A67" s="354">
        <f t="shared" si="0"/>
        <v>53</v>
      </c>
      <c r="B67" s="14">
        <f>B61+8</f>
        <v>750</v>
      </c>
      <c r="C67" s="15" t="s">
        <v>1054</v>
      </c>
      <c r="D67" s="17"/>
      <c r="E67" s="62"/>
      <c r="F67" s="62"/>
      <c r="G67" s="80">
        <f>E67-F67</f>
        <v>0</v>
      </c>
    </row>
    <row r="68" spans="1:7" ht="15.75">
      <c r="A68" s="808">
        <v>53</v>
      </c>
      <c r="B68" s="14">
        <f>B67+1</f>
        <v>751</v>
      </c>
      <c r="C68" s="15" t="s">
        <v>1055</v>
      </c>
      <c r="D68" s="1007"/>
      <c r="E68" s="1009"/>
      <c r="F68" s="1009"/>
      <c r="G68" s="80">
        <f>E68-F68</f>
        <v>0</v>
      </c>
    </row>
    <row r="69" spans="1:7" ht="15.75">
      <c r="A69" s="808">
        <v>54</v>
      </c>
      <c r="B69" s="14">
        <f>B68+1</f>
        <v>752</v>
      </c>
      <c r="C69" s="15" t="s">
        <v>1056</v>
      </c>
      <c r="D69" s="1007"/>
      <c r="E69" s="1009"/>
      <c r="F69" s="1009"/>
      <c r="G69" s="80">
        <f>E69-F69</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29</oddFooter>
  </headerFooter>
</worksheet>
</file>

<file path=xl/worksheets/sheet31.xml><?xml version="1.0" encoding="utf-8"?>
<worksheet xmlns="http://schemas.openxmlformats.org/spreadsheetml/2006/main" xmlns:r="http://schemas.openxmlformats.org/officeDocument/2006/relationships">
  <dimension ref="A1:G70"/>
  <sheetViews>
    <sheetView zoomScale="75" zoomScaleNormal="75" zoomScalePageLayoutView="0" workbookViewId="0" topLeftCell="A1">
      <selection activeCell="E17" sqref="E17"/>
    </sheetView>
  </sheetViews>
  <sheetFormatPr defaultColWidth="9.00390625" defaultRowHeight="15.75"/>
  <cols>
    <col min="1" max="1" width="4.625" style="0" customWidth="1"/>
    <col min="2" max="2" width="6.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2023</v>
      </c>
      <c r="B1" s="1"/>
      <c r="C1" s="1"/>
      <c r="D1" s="1"/>
      <c r="E1" s="134"/>
      <c r="F1" s="52"/>
      <c r="G1" s="52"/>
    </row>
    <row r="2" spans="1:7" ht="15.75">
      <c r="A2" s="306"/>
      <c r="B2" s="306"/>
      <c r="C2" s="306"/>
      <c r="D2" s="306"/>
      <c r="E2" s="296"/>
      <c r="F2" s="296"/>
      <c r="G2" s="306"/>
    </row>
    <row r="3" spans="1:7" ht="15.75">
      <c r="A3" s="50" t="s">
        <v>1057</v>
      </c>
      <c r="B3" s="50"/>
      <c r="C3" s="23"/>
      <c r="D3" s="8"/>
      <c r="E3" s="8"/>
      <c r="F3" s="296"/>
      <c r="G3" s="306"/>
    </row>
    <row r="4" spans="1:7" ht="15.75">
      <c r="A4" s="51" t="s">
        <v>1199</v>
      </c>
      <c r="B4" s="51"/>
      <c r="C4" s="51"/>
      <c r="D4" s="28"/>
      <c r="E4" s="28"/>
      <c r="F4" s="28"/>
      <c r="G4" s="28"/>
    </row>
    <row r="5" spans="1:7" ht="15.75">
      <c r="A5" s="347" t="s">
        <v>1212</v>
      </c>
      <c r="B5" s="446"/>
      <c r="C5" s="2"/>
      <c r="D5" s="186" t="s">
        <v>1200</v>
      </c>
      <c r="E5" s="6" t="s">
        <v>1201</v>
      </c>
      <c r="F5" s="6" t="s">
        <v>1201</v>
      </c>
      <c r="G5" s="7"/>
    </row>
    <row r="6" spans="1:7" ht="15.75">
      <c r="A6" s="351"/>
      <c r="B6" s="8"/>
      <c r="C6" s="8"/>
      <c r="D6" s="6" t="s">
        <v>286</v>
      </c>
      <c r="E6" s="6" t="s">
        <v>1231</v>
      </c>
      <c r="F6" s="6" t="s">
        <v>1411</v>
      </c>
      <c r="G6" s="9" t="s">
        <v>1204</v>
      </c>
    </row>
    <row r="7" spans="1:7" ht="15.75">
      <c r="A7" s="351" t="s">
        <v>1564</v>
      </c>
      <c r="B7" s="22" t="s">
        <v>1205</v>
      </c>
      <c r="C7" s="120"/>
      <c r="D7" s="6" t="s">
        <v>1575</v>
      </c>
      <c r="E7" s="6" t="s">
        <v>1207</v>
      </c>
      <c r="F7" s="6" t="s">
        <v>1207</v>
      </c>
      <c r="G7" s="9" t="s">
        <v>1208</v>
      </c>
    </row>
    <row r="8" spans="1:7" ht="15.75">
      <c r="A8" s="353" t="s">
        <v>1575</v>
      </c>
      <c r="B8" s="27" t="s">
        <v>287</v>
      </c>
      <c r="C8" s="121"/>
      <c r="D8" s="10" t="s">
        <v>288</v>
      </c>
      <c r="E8" s="10" t="s">
        <v>1576</v>
      </c>
      <c r="F8" s="10" t="s">
        <v>1577</v>
      </c>
      <c r="G8" s="11" t="s">
        <v>1578</v>
      </c>
    </row>
    <row r="9" spans="1:7" ht="15.75">
      <c r="A9" s="354">
        <v>1</v>
      </c>
      <c r="B9" s="14">
        <f>'405-O&amp;M Exp'!B69+1</f>
        <v>753</v>
      </c>
      <c r="C9" s="15" t="s">
        <v>587</v>
      </c>
      <c r="D9" s="13"/>
      <c r="E9" s="586"/>
      <c r="F9" s="586"/>
      <c r="G9" s="270">
        <f>E9-F9</f>
        <v>0</v>
      </c>
    </row>
    <row r="10" spans="1:7" ht="15.75">
      <c r="A10" s="354">
        <f aca="true" t="shared" si="0" ref="A10:A66">A9+1</f>
        <v>2</v>
      </c>
      <c r="B10" s="14">
        <f aca="true" t="shared" si="1" ref="B10:B16">B9+1</f>
        <v>754</v>
      </c>
      <c r="C10" s="15" t="s">
        <v>588</v>
      </c>
      <c r="D10" s="13"/>
      <c r="E10" s="1005"/>
      <c r="F10" s="632"/>
      <c r="G10" s="270">
        <f aca="true" t="shared" si="2" ref="G10:G17">E10-F10</f>
        <v>0</v>
      </c>
    </row>
    <row r="11" spans="1:7" ht="15.75">
      <c r="A11" s="354">
        <f t="shared" si="0"/>
        <v>3</v>
      </c>
      <c r="B11" s="14">
        <f t="shared" si="1"/>
        <v>755</v>
      </c>
      <c r="C11" s="15" t="s">
        <v>589</v>
      </c>
      <c r="D11" s="13"/>
      <c r="E11" s="62"/>
      <c r="F11" s="62"/>
      <c r="G11" s="270">
        <f t="shared" si="2"/>
        <v>0</v>
      </c>
    </row>
    <row r="12" spans="1:7" ht="15.75">
      <c r="A12" s="354">
        <f t="shared" si="0"/>
        <v>4</v>
      </c>
      <c r="B12" s="14">
        <f t="shared" si="1"/>
        <v>756</v>
      </c>
      <c r="C12" s="15" t="s">
        <v>590</v>
      </c>
      <c r="D12" s="13"/>
      <c r="E12" s="62"/>
      <c r="F12" s="62"/>
      <c r="G12" s="270">
        <f t="shared" si="2"/>
        <v>0</v>
      </c>
    </row>
    <row r="13" spans="1:7" ht="15.75">
      <c r="A13" s="354">
        <f t="shared" si="0"/>
        <v>5</v>
      </c>
      <c r="B13" s="14">
        <f t="shared" si="1"/>
        <v>757</v>
      </c>
      <c r="C13" s="15" t="s">
        <v>1082</v>
      </c>
      <c r="D13" s="13"/>
      <c r="E13" s="62"/>
      <c r="F13" s="62"/>
      <c r="G13" s="270">
        <f t="shared" si="2"/>
        <v>0</v>
      </c>
    </row>
    <row r="14" spans="1:7" ht="15.75">
      <c r="A14" s="354">
        <f t="shared" si="0"/>
        <v>6</v>
      </c>
      <c r="B14" s="14">
        <f t="shared" si="1"/>
        <v>758</v>
      </c>
      <c r="C14" s="15" t="s">
        <v>591</v>
      </c>
      <c r="D14" s="13"/>
      <c r="E14" s="62"/>
      <c r="F14" s="62"/>
      <c r="G14" s="270">
        <f t="shared" si="2"/>
        <v>0</v>
      </c>
    </row>
    <row r="15" spans="1:7" ht="15.75">
      <c r="A15" s="354">
        <f t="shared" si="0"/>
        <v>7</v>
      </c>
      <c r="B15" s="14">
        <f t="shared" si="1"/>
        <v>759</v>
      </c>
      <c r="C15" s="15" t="s">
        <v>592</v>
      </c>
      <c r="D15" s="13"/>
      <c r="E15" s="62"/>
      <c r="F15" s="62"/>
      <c r="G15" s="270">
        <f t="shared" si="2"/>
        <v>0</v>
      </c>
    </row>
    <row r="16" spans="1:7" ht="15.75">
      <c r="A16" s="354">
        <f t="shared" si="0"/>
        <v>8</v>
      </c>
      <c r="B16" s="14">
        <f t="shared" si="1"/>
        <v>760</v>
      </c>
      <c r="C16" s="15" t="s">
        <v>1049</v>
      </c>
      <c r="D16" s="13"/>
      <c r="E16" s="62"/>
      <c r="F16" s="62"/>
      <c r="G16" s="270">
        <f t="shared" si="2"/>
        <v>0</v>
      </c>
    </row>
    <row r="17" spans="1:7" ht="15.75">
      <c r="A17" s="354"/>
      <c r="B17" s="14"/>
      <c r="C17" s="45" t="s">
        <v>582</v>
      </c>
      <c r="D17" s="808"/>
      <c r="E17" s="632">
        <f>SUM(E9:E16)+SUM('405-O&amp;M Exp'!E67:E72)</f>
        <v>0</v>
      </c>
      <c r="F17" s="632">
        <f>SUM(F9:F16)+SUM('405-O&amp;M Exp'!F67:F72)</f>
        <v>0</v>
      </c>
      <c r="G17" s="270">
        <f t="shared" si="2"/>
        <v>0</v>
      </c>
    </row>
    <row r="18" spans="1:7" ht="18.75">
      <c r="A18" s="354">
        <f>A16+1</f>
        <v>9</v>
      </c>
      <c r="B18" s="405"/>
      <c r="C18" s="1020" t="s">
        <v>490</v>
      </c>
      <c r="D18" s="452"/>
      <c r="E18" s="1023"/>
      <c r="F18" s="1024"/>
      <c r="G18" s="1029"/>
    </row>
    <row r="19" spans="1:7" ht="15.75">
      <c r="A19" s="354">
        <f t="shared" si="0"/>
        <v>10</v>
      </c>
      <c r="B19" s="14">
        <v>761</v>
      </c>
      <c r="C19" s="15" t="s">
        <v>1050</v>
      </c>
      <c r="D19" s="13"/>
      <c r="E19" s="62"/>
      <c r="F19" s="62"/>
      <c r="G19" s="270">
        <f aca="true" t="shared" si="3" ref="G19:G28">E19-F19</f>
        <v>0</v>
      </c>
    </row>
    <row r="20" spans="1:7" ht="15.75">
      <c r="A20" s="354">
        <f t="shared" si="0"/>
        <v>11</v>
      </c>
      <c r="B20" s="14">
        <f aca="true" t="shared" si="4" ref="B20:B27">B19+1</f>
        <v>762</v>
      </c>
      <c r="C20" s="15" t="s">
        <v>493</v>
      </c>
      <c r="D20" s="17"/>
      <c r="E20" s="62"/>
      <c r="F20" s="62"/>
      <c r="G20" s="270">
        <f t="shared" si="3"/>
        <v>0</v>
      </c>
    </row>
    <row r="21" spans="1:7" ht="15.75">
      <c r="A21" s="354">
        <f t="shared" si="0"/>
        <v>12</v>
      </c>
      <c r="B21" s="14">
        <f t="shared" si="4"/>
        <v>763</v>
      </c>
      <c r="C21" s="15" t="s">
        <v>1000</v>
      </c>
      <c r="D21" s="17"/>
      <c r="E21" s="62"/>
      <c r="F21" s="62"/>
      <c r="G21" s="270">
        <f t="shared" si="3"/>
        <v>0</v>
      </c>
    </row>
    <row r="22" spans="1:7" ht="15.75">
      <c r="A22" s="354">
        <f t="shared" si="0"/>
        <v>13</v>
      </c>
      <c r="B22" s="14">
        <f t="shared" si="4"/>
        <v>764</v>
      </c>
      <c r="C22" s="15" t="s">
        <v>1001</v>
      </c>
      <c r="D22" s="17"/>
      <c r="E22" s="62"/>
      <c r="F22" s="62"/>
      <c r="G22" s="270">
        <f t="shared" si="3"/>
        <v>0</v>
      </c>
    </row>
    <row r="23" spans="1:7" ht="15.75">
      <c r="A23" s="354">
        <f t="shared" si="0"/>
        <v>14</v>
      </c>
      <c r="B23" s="14">
        <f t="shared" si="4"/>
        <v>765</v>
      </c>
      <c r="C23" s="15" t="s">
        <v>1002</v>
      </c>
      <c r="D23" s="17"/>
      <c r="E23" s="62"/>
      <c r="F23" s="62"/>
      <c r="G23" s="270">
        <f t="shared" si="3"/>
        <v>0</v>
      </c>
    </row>
    <row r="24" spans="1:7" ht="15.75">
      <c r="A24" s="354">
        <f t="shared" si="0"/>
        <v>15</v>
      </c>
      <c r="B24" s="14">
        <f t="shared" si="4"/>
        <v>766</v>
      </c>
      <c r="C24" s="447" t="s">
        <v>1003</v>
      </c>
      <c r="D24" s="17"/>
      <c r="E24" s="62"/>
      <c r="F24" s="62"/>
      <c r="G24" s="270">
        <f t="shared" si="3"/>
        <v>0</v>
      </c>
    </row>
    <row r="25" spans="1:7" ht="15.75">
      <c r="A25" s="354">
        <f t="shared" si="0"/>
        <v>16</v>
      </c>
      <c r="B25" s="14">
        <f t="shared" si="4"/>
        <v>767</v>
      </c>
      <c r="C25" s="21" t="s">
        <v>1004</v>
      </c>
      <c r="D25" s="17"/>
      <c r="E25" s="62"/>
      <c r="F25" s="62"/>
      <c r="G25" s="270">
        <f t="shared" si="3"/>
        <v>0</v>
      </c>
    </row>
    <row r="26" spans="1:7" ht="15.75">
      <c r="A26" s="354">
        <f t="shared" si="0"/>
        <v>17</v>
      </c>
      <c r="B26" s="14">
        <f t="shared" si="4"/>
        <v>768</v>
      </c>
      <c r="C26" s="15" t="s">
        <v>1005</v>
      </c>
      <c r="D26" s="17"/>
      <c r="E26" s="62"/>
      <c r="F26" s="62"/>
      <c r="G26" s="270">
        <f t="shared" si="3"/>
        <v>0</v>
      </c>
    </row>
    <row r="27" spans="1:7" ht="15.75">
      <c r="A27" s="354">
        <f t="shared" si="0"/>
        <v>18</v>
      </c>
      <c r="B27" s="14">
        <f t="shared" si="4"/>
        <v>769</v>
      </c>
      <c r="C27" s="21" t="s">
        <v>1006</v>
      </c>
      <c r="D27" s="17"/>
      <c r="E27" s="62"/>
      <c r="F27" s="62"/>
      <c r="G27" s="270">
        <f t="shared" si="3"/>
        <v>0</v>
      </c>
    </row>
    <row r="28" spans="1:7" ht="15.75">
      <c r="A28" s="354"/>
      <c r="B28" s="14"/>
      <c r="C28" s="444" t="s">
        <v>583</v>
      </c>
      <c r="D28" s="1007"/>
      <c r="E28" s="632">
        <f>SUM(E19:E27)</f>
        <v>0</v>
      </c>
      <c r="F28" s="632">
        <f>SUM(F19:F27)</f>
        <v>0</v>
      </c>
      <c r="G28" s="270">
        <f t="shared" si="3"/>
        <v>0</v>
      </c>
    </row>
    <row r="29" spans="1:7" ht="15.75">
      <c r="A29" s="354">
        <f>A27+1</f>
        <v>19</v>
      </c>
      <c r="B29" s="405"/>
      <c r="C29" s="1020" t="s">
        <v>1007</v>
      </c>
      <c r="D29" s="1008"/>
      <c r="E29" s="453"/>
      <c r="F29" s="453"/>
      <c r="G29" s="1013"/>
    </row>
    <row r="30" spans="1:7" ht="15.75">
      <c r="A30" s="354">
        <f t="shared" si="0"/>
        <v>20</v>
      </c>
      <c r="B30" s="405"/>
      <c r="C30" s="1020" t="s">
        <v>485</v>
      </c>
      <c r="D30" s="26"/>
      <c r="E30" s="454"/>
      <c r="F30" s="454"/>
      <c r="G30" s="1030"/>
    </row>
    <row r="31" spans="1:7" ht="15.75">
      <c r="A31" s="354">
        <f t="shared" si="0"/>
        <v>21</v>
      </c>
      <c r="B31" s="14">
        <f>B27+1</f>
        <v>770</v>
      </c>
      <c r="C31" s="15" t="s">
        <v>486</v>
      </c>
      <c r="D31" s="17"/>
      <c r="E31" s="62"/>
      <c r="F31" s="62"/>
      <c r="G31" s="270">
        <f aca="true" t="shared" si="5" ref="G31:G45">E31-F31</f>
        <v>0</v>
      </c>
    </row>
    <row r="32" spans="1:7" ht="15.75">
      <c r="A32" s="354">
        <f t="shared" si="0"/>
        <v>22</v>
      </c>
      <c r="B32" s="14">
        <f aca="true" t="shared" si="6" ref="B32:B44">B31+1</f>
        <v>771</v>
      </c>
      <c r="C32" s="21" t="s">
        <v>487</v>
      </c>
      <c r="D32" s="17"/>
      <c r="E32" s="62"/>
      <c r="F32" s="62"/>
      <c r="G32" s="270">
        <f t="shared" si="5"/>
        <v>0</v>
      </c>
    </row>
    <row r="33" spans="1:7" ht="15.75">
      <c r="A33" s="354">
        <f t="shared" si="0"/>
        <v>23</v>
      </c>
      <c r="B33" s="14">
        <f t="shared" si="6"/>
        <v>772</v>
      </c>
      <c r="C33" s="21" t="s">
        <v>1008</v>
      </c>
      <c r="D33" s="17"/>
      <c r="E33" s="62"/>
      <c r="F33" s="62"/>
      <c r="G33" s="270">
        <f t="shared" si="5"/>
        <v>0</v>
      </c>
    </row>
    <row r="34" spans="1:7" ht="15.75">
      <c r="A34" s="354">
        <f t="shared" si="0"/>
        <v>24</v>
      </c>
      <c r="B34" s="14">
        <f t="shared" si="6"/>
        <v>773</v>
      </c>
      <c r="C34" s="15" t="s">
        <v>1009</v>
      </c>
      <c r="D34" s="17"/>
      <c r="E34" s="62"/>
      <c r="F34" s="62"/>
      <c r="G34" s="270">
        <f t="shared" si="5"/>
        <v>0</v>
      </c>
    </row>
    <row r="35" spans="1:7" ht="15.75">
      <c r="A35" s="354">
        <f t="shared" si="0"/>
        <v>25</v>
      </c>
      <c r="B35" s="14">
        <f t="shared" si="6"/>
        <v>774</v>
      </c>
      <c r="C35" s="21" t="s">
        <v>1010</v>
      </c>
      <c r="D35" s="17"/>
      <c r="E35" s="62"/>
      <c r="F35" s="62"/>
      <c r="G35" s="270">
        <f t="shared" si="5"/>
        <v>0</v>
      </c>
    </row>
    <row r="36" spans="1:7" ht="15.75">
      <c r="A36" s="354">
        <f t="shared" si="0"/>
        <v>26</v>
      </c>
      <c r="B36" s="14">
        <f t="shared" si="6"/>
        <v>775</v>
      </c>
      <c r="C36" s="15" t="s">
        <v>1011</v>
      </c>
      <c r="D36" s="17"/>
      <c r="E36" s="62"/>
      <c r="F36" s="62"/>
      <c r="G36" s="270">
        <f t="shared" si="5"/>
        <v>0</v>
      </c>
    </row>
    <row r="37" spans="1:7" ht="15.75">
      <c r="A37" s="354">
        <f t="shared" si="0"/>
        <v>27</v>
      </c>
      <c r="B37" s="14">
        <f t="shared" si="6"/>
        <v>776</v>
      </c>
      <c r="C37" s="21" t="s">
        <v>1012</v>
      </c>
      <c r="D37" s="17"/>
      <c r="E37" s="62"/>
      <c r="F37" s="62"/>
      <c r="G37" s="270">
        <f t="shared" si="5"/>
        <v>0</v>
      </c>
    </row>
    <row r="38" spans="1:7" ht="15.75">
      <c r="A38" s="354">
        <f t="shared" si="0"/>
        <v>28</v>
      </c>
      <c r="B38" s="14">
        <f t="shared" si="6"/>
        <v>777</v>
      </c>
      <c r="C38" s="21" t="s">
        <v>1013</v>
      </c>
      <c r="D38" s="17"/>
      <c r="E38" s="62"/>
      <c r="F38" s="62"/>
      <c r="G38" s="270">
        <f t="shared" si="5"/>
        <v>0</v>
      </c>
    </row>
    <row r="39" spans="1:7" ht="15.75">
      <c r="A39" s="354">
        <f t="shared" si="0"/>
        <v>29</v>
      </c>
      <c r="B39" s="14">
        <f t="shared" si="6"/>
        <v>778</v>
      </c>
      <c r="C39" s="21" t="s">
        <v>1014</v>
      </c>
      <c r="D39" s="17"/>
      <c r="E39" s="62"/>
      <c r="F39" s="62"/>
      <c r="G39" s="270">
        <f t="shared" si="5"/>
        <v>0</v>
      </c>
    </row>
    <row r="40" spans="1:7" ht="15.75">
      <c r="A40" s="354">
        <f t="shared" si="0"/>
        <v>30</v>
      </c>
      <c r="B40" s="14">
        <f t="shared" si="6"/>
        <v>779</v>
      </c>
      <c r="C40" s="21" t="s">
        <v>1015</v>
      </c>
      <c r="D40" s="17"/>
      <c r="E40" s="62"/>
      <c r="F40" s="62"/>
      <c r="G40" s="270">
        <f t="shared" si="5"/>
        <v>0</v>
      </c>
    </row>
    <row r="41" spans="1:7" ht="15.75">
      <c r="A41" s="354">
        <f t="shared" si="0"/>
        <v>31</v>
      </c>
      <c r="B41" s="14">
        <f t="shared" si="6"/>
        <v>780</v>
      </c>
      <c r="C41" s="15" t="s">
        <v>1016</v>
      </c>
      <c r="D41" s="17"/>
      <c r="E41" s="62"/>
      <c r="F41" s="62"/>
      <c r="G41" s="270">
        <f t="shared" si="5"/>
        <v>0</v>
      </c>
    </row>
    <row r="42" spans="1:7" ht="15.75">
      <c r="A42" s="354">
        <f t="shared" si="0"/>
        <v>32</v>
      </c>
      <c r="B42" s="14">
        <f t="shared" si="6"/>
        <v>781</v>
      </c>
      <c r="C42" s="15" t="s">
        <v>1017</v>
      </c>
      <c r="D42" s="17"/>
      <c r="E42" s="62"/>
      <c r="F42" s="62"/>
      <c r="G42" s="270">
        <f t="shared" si="5"/>
        <v>0</v>
      </c>
    </row>
    <row r="43" spans="1:7" ht="15.75">
      <c r="A43" s="354">
        <f t="shared" si="0"/>
        <v>33</v>
      </c>
      <c r="B43" s="14">
        <f t="shared" si="6"/>
        <v>782</v>
      </c>
      <c r="C43" s="21" t="s">
        <v>1018</v>
      </c>
      <c r="D43" s="17"/>
      <c r="E43" s="62"/>
      <c r="F43" s="62"/>
      <c r="G43" s="270">
        <f t="shared" si="5"/>
        <v>0</v>
      </c>
    </row>
    <row r="44" spans="1:7" ht="15.75">
      <c r="A44" s="354">
        <f t="shared" si="0"/>
        <v>34</v>
      </c>
      <c r="B44" s="14">
        <f t="shared" si="6"/>
        <v>783</v>
      </c>
      <c r="C44" s="15" t="s">
        <v>1049</v>
      </c>
      <c r="D44" s="17"/>
      <c r="E44" s="62"/>
      <c r="F44" s="62"/>
      <c r="G44" s="270">
        <f t="shared" si="5"/>
        <v>0</v>
      </c>
    </row>
    <row r="45" spans="1:7" ht="15.75">
      <c r="A45" s="354"/>
      <c r="B45" s="14"/>
      <c r="C45" s="45" t="s">
        <v>584</v>
      </c>
      <c r="D45" s="1009"/>
      <c r="E45" s="632">
        <f>SUM(E31:E44)</f>
        <v>0</v>
      </c>
      <c r="F45" s="632">
        <f>SUM(F31:F44)</f>
        <v>0</v>
      </c>
      <c r="G45" s="270">
        <f t="shared" si="5"/>
        <v>0</v>
      </c>
    </row>
    <row r="46" spans="1:7" ht="15.75">
      <c r="A46" s="354">
        <f>A44+1</f>
        <v>35</v>
      </c>
      <c r="B46" s="405"/>
      <c r="C46" s="1020" t="s">
        <v>490</v>
      </c>
      <c r="D46" s="1008"/>
      <c r="E46" s="453"/>
      <c r="F46" s="453"/>
      <c r="G46" s="453"/>
    </row>
    <row r="47" spans="1:7" ht="15.75">
      <c r="A47" s="354">
        <f t="shared" si="0"/>
        <v>36</v>
      </c>
      <c r="B47" s="14">
        <f>B44+1</f>
        <v>784</v>
      </c>
      <c r="C47" s="15" t="s">
        <v>1050</v>
      </c>
      <c r="D47" s="17"/>
      <c r="E47" s="62"/>
      <c r="F47" s="62"/>
      <c r="G47" s="270">
        <f aca="true" t="shared" si="7" ref="G47:G56">E47-F47</f>
        <v>0</v>
      </c>
    </row>
    <row r="48" spans="1:7" ht="15.75">
      <c r="A48" s="354">
        <f t="shared" si="0"/>
        <v>37</v>
      </c>
      <c r="B48" s="14">
        <f aca="true" t="shared" si="8" ref="B48:B54">B47+1</f>
        <v>785</v>
      </c>
      <c r="C48" s="15" t="s">
        <v>493</v>
      </c>
      <c r="D48" s="17"/>
      <c r="E48" s="62"/>
      <c r="F48" s="62"/>
      <c r="G48" s="270">
        <f t="shared" si="7"/>
        <v>0</v>
      </c>
    </row>
    <row r="49" spans="1:7" ht="15.75">
      <c r="A49" s="354">
        <f t="shared" si="0"/>
        <v>38</v>
      </c>
      <c r="B49" s="14">
        <f t="shared" si="8"/>
        <v>786</v>
      </c>
      <c r="C49" s="15" t="s">
        <v>1019</v>
      </c>
      <c r="D49" s="17"/>
      <c r="E49" s="62"/>
      <c r="F49" s="62"/>
      <c r="G49" s="270">
        <f t="shared" si="7"/>
        <v>0</v>
      </c>
    </row>
    <row r="50" spans="1:7" ht="15.75">
      <c r="A50" s="354">
        <f t="shared" si="0"/>
        <v>39</v>
      </c>
      <c r="B50" s="14">
        <f t="shared" si="8"/>
        <v>787</v>
      </c>
      <c r="C50" s="15" t="s">
        <v>1020</v>
      </c>
      <c r="D50" s="17"/>
      <c r="E50" s="62"/>
      <c r="F50" s="62"/>
      <c r="G50" s="270">
        <f t="shared" si="7"/>
        <v>0</v>
      </c>
    </row>
    <row r="51" spans="1:7" ht="15.75">
      <c r="A51" s="354">
        <f t="shared" si="0"/>
        <v>40</v>
      </c>
      <c r="B51" s="14">
        <f t="shared" si="8"/>
        <v>788</v>
      </c>
      <c r="C51" s="15" t="s">
        <v>1021</v>
      </c>
      <c r="D51" s="17"/>
      <c r="E51" s="62"/>
      <c r="F51" s="62"/>
      <c r="G51" s="270">
        <f t="shared" si="7"/>
        <v>0</v>
      </c>
    </row>
    <row r="52" spans="1:7" ht="15.75">
      <c r="A52" s="354">
        <f t="shared" si="0"/>
        <v>41</v>
      </c>
      <c r="B52" s="14">
        <f t="shared" si="8"/>
        <v>789</v>
      </c>
      <c r="C52" s="15" t="s">
        <v>1022</v>
      </c>
      <c r="D52" s="17"/>
      <c r="E52" s="62"/>
      <c r="F52" s="62"/>
      <c r="G52" s="270">
        <f t="shared" si="7"/>
        <v>0</v>
      </c>
    </row>
    <row r="53" spans="1:7" ht="15.75">
      <c r="A53" s="354">
        <f t="shared" si="0"/>
        <v>42</v>
      </c>
      <c r="B53" s="14">
        <f t="shared" si="8"/>
        <v>790</v>
      </c>
      <c r="C53" s="15" t="s">
        <v>1023</v>
      </c>
      <c r="D53" s="17"/>
      <c r="E53" s="62"/>
      <c r="F53" s="62"/>
      <c r="G53" s="270">
        <f t="shared" si="7"/>
        <v>0</v>
      </c>
    </row>
    <row r="54" spans="1:7" ht="15.75">
      <c r="A54" s="354">
        <f t="shared" si="0"/>
        <v>43</v>
      </c>
      <c r="B54" s="14">
        <f t="shared" si="8"/>
        <v>791</v>
      </c>
      <c r="C54" s="15" t="s">
        <v>1006</v>
      </c>
      <c r="D54" s="17"/>
      <c r="E54" s="62"/>
      <c r="F54" s="62"/>
      <c r="G54" s="270">
        <f t="shared" si="7"/>
        <v>0</v>
      </c>
    </row>
    <row r="55" spans="1:7" ht="15.75">
      <c r="A55" s="354"/>
      <c r="B55" s="14"/>
      <c r="C55" s="45" t="s">
        <v>585</v>
      </c>
      <c r="D55" s="1009"/>
      <c r="E55" s="632">
        <f>SUM(E47:E54)</f>
        <v>0</v>
      </c>
      <c r="F55" s="632">
        <f>SUM(F47:F54)</f>
        <v>0</v>
      </c>
      <c r="G55" s="270">
        <f t="shared" si="7"/>
        <v>0</v>
      </c>
    </row>
    <row r="56" spans="1:7" ht="15.75">
      <c r="A56" s="354"/>
      <c r="B56" s="14"/>
      <c r="C56" s="45" t="s">
        <v>35</v>
      </c>
      <c r="D56" s="1009"/>
      <c r="E56" s="454">
        <f>SUM(E17+E28+E45+E55)</f>
        <v>0</v>
      </c>
      <c r="F56" s="454">
        <f>SUM(F17+F28+F45+F55)</f>
        <v>0</v>
      </c>
      <c r="G56" s="270">
        <f t="shared" si="7"/>
        <v>0</v>
      </c>
    </row>
    <row r="57" spans="1:7" ht="18.75">
      <c r="A57" s="354">
        <f>A54+1</f>
        <v>44</v>
      </c>
      <c r="B57" s="14"/>
      <c r="C57" s="448" t="s">
        <v>1024</v>
      </c>
      <c r="D57" s="1008"/>
      <c r="E57" s="468" t="s">
        <v>1417</v>
      </c>
      <c r="F57" s="475" t="s">
        <v>1417</v>
      </c>
      <c r="G57" s="476" t="s">
        <v>1417</v>
      </c>
    </row>
    <row r="58" spans="1:7" ht="15.75">
      <c r="A58" s="354">
        <f t="shared" si="0"/>
        <v>45</v>
      </c>
      <c r="B58" s="405"/>
      <c r="C58" s="1020" t="s">
        <v>485</v>
      </c>
      <c r="D58" s="26"/>
      <c r="E58" s="454"/>
      <c r="F58" s="454"/>
      <c r="G58" s="454"/>
    </row>
    <row r="59" spans="1:7" ht="15.75">
      <c r="A59" s="354">
        <f t="shared" si="0"/>
        <v>46</v>
      </c>
      <c r="B59" s="14">
        <v>795</v>
      </c>
      <c r="C59" s="15" t="s">
        <v>1025</v>
      </c>
      <c r="D59" s="17"/>
      <c r="E59" s="62"/>
      <c r="F59" s="62"/>
      <c r="G59" s="270">
        <f>E59-F59</f>
        <v>0</v>
      </c>
    </row>
    <row r="60" spans="1:7" ht="15.75">
      <c r="A60" s="354">
        <f t="shared" si="0"/>
        <v>47</v>
      </c>
      <c r="B60" s="14">
        <f>B59+1</f>
        <v>796</v>
      </c>
      <c r="C60" s="15" t="s">
        <v>1026</v>
      </c>
      <c r="D60" s="17"/>
      <c r="E60" s="62"/>
      <c r="F60" s="62"/>
      <c r="G60" s="270">
        <f>E60-F60</f>
        <v>0</v>
      </c>
    </row>
    <row r="61" spans="1:7" ht="15.75">
      <c r="A61" s="354">
        <f t="shared" si="0"/>
        <v>48</v>
      </c>
      <c r="B61" s="14">
        <f>B60+1</f>
        <v>797</v>
      </c>
      <c r="C61" s="15" t="s">
        <v>1027</v>
      </c>
      <c r="D61" s="17"/>
      <c r="E61" s="62"/>
      <c r="F61" s="62"/>
      <c r="G61" s="270">
        <f>E61-F61</f>
        <v>0</v>
      </c>
    </row>
    <row r="62" spans="1:7" ht="15.75">
      <c r="A62" s="354">
        <f t="shared" si="0"/>
        <v>49</v>
      </c>
      <c r="B62" s="14">
        <f>B61+1</f>
        <v>798</v>
      </c>
      <c r="C62" s="21" t="s">
        <v>1028</v>
      </c>
      <c r="D62" s="17"/>
      <c r="E62" s="62"/>
      <c r="F62" s="62"/>
      <c r="G62" s="270">
        <f>E62-F62</f>
        <v>0</v>
      </c>
    </row>
    <row r="63" spans="1:7" ht="15.75">
      <c r="A63" s="354"/>
      <c r="B63" s="14"/>
      <c r="C63" s="444" t="s">
        <v>586</v>
      </c>
      <c r="D63" s="1009"/>
      <c r="E63" s="632">
        <f>SUM(E59:E62)</f>
        <v>0</v>
      </c>
      <c r="F63" s="632">
        <f>SUM(F59:F62)</f>
        <v>0</v>
      </c>
      <c r="G63" s="270">
        <f>E63-F63</f>
        <v>0</v>
      </c>
    </row>
    <row r="64" spans="1:7" ht="18.75">
      <c r="A64" s="354">
        <f>A62+1</f>
        <v>50</v>
      </c>
      <c r="B64" s="405"/>
      <c r="C64" s="1020" t="s">
        <v>1029</v>
      </c>
      <c r="D64" s="1009"/>
      <c r="E64" s="468" t="s">
        <v>1417</v>
      </c>
      <c r="F64" s="475" t="s">
        <v>1417</v>
      </c>
      <c r="G64" s="476" t="s">
        <v>1417</v>
      </c>
    </row>
    <row r="65" spans="1:7" ht="15.75">
      <c r="A65" s="354">
        <f t="shared" si="0"/>
        <v>51</v>
      </c>
      <c r="B65" s="355"/>
      <c r="C65" s="1020" t="s">
        <v>485</v>
      </c>
      <c r="D65" s="26"/>
      <c r="E65" s="454"/>
      <c r="F65" s="454"/>
      <c r="G65" s="454"/>
    </row>
    <row r="66" spans="1:7" ht="15.75">
      <c r="A66" s="354">
        <f t="shared" si="0"/>
        <v>52</v>
      </c>
      <c r="B66" s="14">
        <f>B62+2</f>
        <v>800</v>
      </c>
      <c r="C66" s="15" t="s">
        <v>1030</v>
      </c>
      <c r="D66" s="17"/>
      <c r="E66" s="62"/>
      <c r="F66" s="62"/>
      <c r="G66" s="270">
        <f>E66-F66</f>
        <v>0</v>
      </c>
    </row>
    <row r="67" spans="1:7" ht="15.75">
      <c r="A67" s="354">
        <f aca="true" t="shared" si="9" ref="A67:B70">A66+1</f>
        <v>53</v>
      </c>
      <c r="B67" s="14">
        <f t="shared" si="9"/>
        <v>801</v>
      </c>
      <c r="C67" s="15" t="s">
        <v>1031</v>
      </c>
      <c r="D67" s="17"/>
      <c r="E67" s="62"/>
      <c r="F67" s="62"/>
      <c r="G67" s="270">
        <f>E67-F67</f>
        <v>0</v>
      </c>
    </row>
    <row r="68" spans="1:7" ht="15.75">
      <c r="A68" s="354">
        <f t="shared" si="9"/>
        <v>54</v>
      </c>
      <c r="B68" s="14">
        <f t="shared" si="9"/>
        <v>802</v>
      </c>
      <c r="C68" s="15" t="s">
        <v>1032</v>
      </c>
      <c r="D68" s="17"/>
      <c r="E68" s="62"/>
      <c r="F68" s="62"/>
      <c r="G68" s="270">
        <f>E68-F68</f>
        <v>0</v>
      </c>
    </row>
    <row r="69" spans="1:7" ht="15.75">
      <c r="A69" s="354">
        <f t="shared" si="9"/>
        <v>55</v>
      </c>
      <c r="B69" s="14">
        <f t="shared" si="9"/>
        <v>803</v>
      </c>
      <c r="C69" s="15" t="s">
        <v>1033</v>
      </c>
      <c r="D69" s="17"/>
      <c r="E69" s="62"/>
      <c r="F69" s="62"/>
      <c r="G69" s="270">
        <f>E69-F69</f>
        <v>0</v>
      </c>
    </row>
    <row r="70" spans="1:7" ht="15.75">
      <c r="A70" s="354">
        <f t="shared" si="9"/>
        <v>56</v>
      </c>
      <c r="B70" s="14">
        <f t="shared" si="9"/>
        <v>804</v>
      </c>
      <c r="C70" s="15" t="s">
        <v>1034</v>
      </c>
      <c r="D70" s="17"/>
      <c r="E70" s="62"/>
      <c r="F70" s="62"/>
      <c r="G70" s="270">
        <f>E70-F70</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30</oddFooter>
  </headerFooter>
</worksheet>
</file>

<file path=xl/worksheets/sheet32.xml><?xml version="1.0" encoding="utf-8"?>
<worksheet xmlns="http://schemas.openxmlformats.org/spreadsheetml/2006/main" xmlns:r="http://schemas.openxmlformats.org/officeDocument/2006/relationships">
  <dimension ref="A1:G84"/>
  <sheetViews>
    <sheetView zoomScale="75" zoomScaleNormal="75" zoomScalePageLayoutView="0" workbookViewId="0" topLeftCell="A43">
      <selection activeCell="F68" sqref="F68"/>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2023</v>
      </c>
      <c r="B1" s="1"/>
      <c r="C1" s="1"/>
      <c r="D1" s="1"/>
      <c r="E1" s="134"/>
      <c r="F1" s="52"/>
      <c r="G1" s="52"/>
    </row>
    <row r="2" spans="1:7" ht="15.75">
      <c r="A2" s="306"/>
      <c r="B2" s="306"/>
      <c r="C2" s="306"/>
      <c r="D2" s="306"/>
      <c r="E2" s="296"/>
      <c r="F2" s="296"/>
      <c r="G2" s="306"/>
    </row>
    <row r="3" spans="1:7" ht="15.75">
      <c r="A3" s="50" t="s">
        <v>1035</v>
      </c>
      <c r="B3" s="50"/>
      <c r="C3" s="23"/>
      <c r="D3" s="8"/>
      <c r="E3" s="8"/>
      <c r="F3" s="296"/>
      <c r="G3" s="306"/>
    </row>
    <row r="4" spans="1:7" ht="15.75">
      <c r="A4" s="51" t="s">
        <v>1199</v>
      </c>
      <c r="B4" s="51"/>
      <c r="C4" s="51"/>
      <c r="D4" s="28"/>
      <c r="E4" s="28"/>
      <c r="F4" s="28"/>
      <c r="G4" s="28"/>
    </row>
    <row r="5" spans="1:7" ht="15.75">
      <c r="A5" s="347" t="s">
        <v>1212</v>
      </c>
      <c r="B5" s="446"/>
      <c r="C5" s="2"/>
      <c r="D5" s="186" t="s">
        <v>1200</v>
      </c>
      <c r="E5" s="6" t="s">
        <v>1201</v>
      </c>
      <c r="F5" s="6" t="s">
        <v>1201</v>
      </c>
      <c r="G5" s="7"/>
    </row>
    <row r="6" spans="1:7" ht="15.75">
      <c r="A6" s="351"/>
      <c r="B6" s="8"/>
      <c r="C6" s="8"/>
      <c r="D6" s="6" t="s">
        <v>286</v>
      </c>
      <c r="E6" s="6" t="s">
        <v>1231</v>
      </c>
      <c r="F6" s="6" t="s">
        <v>1411</v>
      </c>
      <c r="G6" s="9" t="s">
        <v>1204</v>
      </c>
    </row>
    <row r="7" spans="1:7" ht="15.75">
      <c r="A7" s="351" t="s">
        <v>1564</v>
      </c>
      <c r="B7" s="22" t="s">
        <v>1205</v>
      </c>
      <c r="C7" s="120"/>
      <c r="D7" s="6" t="s">
        <v>1575</v>
      </c>
      <c r="E7" s="6" t="s">
        <v>1207</v>
      </c>
      <c r="F7" s="6" t="s">
        <v>1207</v>
      </c>
      <c r="G7" s="9" t="s">
        <v>1208</v>
      </c>
    </row>
    <row r="8" spans="1:7" ht="15.75">
      <c r="A8" s="353" t="s">
        <v>1575</v>
      </c>
      <c r="B8" s="27" t="s">
        <v>287</v>
      </c>
      <c r="C8" s="121"/>
      <c r="D8" s="10" t="s">
        <v>288</v>
      </c>
      <c r="E8" s="10" t="s">
        <v>1576</v>
      </c>
      <c r="F8" s="10" t="s">
        <v>1577</v>
      </c>
      <c r="G8" s="11" t="s">
        <v>1578</v>
      </c>
    </row>
    <row r="9" spans="1:7" ht="18.75">
      <c r="A9" s="354">
        <v>1</v>
      </c>
      <c r="B9" s="14">
        <f>'405.1-O&amp;M Exp'!B70+0.1</f>
        <v>804.1</v>
      </c>
      <c r="C9" s="15" t="s">
        <v>1036</v>
      </c>
      <c r="D9" s="1010"/>
      <c r="E9" s="468"/>
      <c r="F9" s="475"/>
      <c r="G9" s="270">
        <f aca="true" t="shared" si="0" ref="G9:G22">E9-F9</f>
        <v>0</v>
      </c>
    </row>
    <row r="10" spans="1:7" ht="18.75">
      <c r="A10" s="1012">
        <f aca="true" t="shared" si="1" ref="A10:A37">A9+1</f>
        <v>2</v>
      </c>
      <c r="B10" s="14">
        <f>B9+1-0.1</f>
        <v>805</v>
      </c>
      <c r="C10" s="15" t="s">
        <v>1037</v>
      </c>
      <c r="D10" s="1010"/>
      <c r="E10" s="468"/>
      <c r="F10" s="468"/>
      <c r="G10" s="270">
        <f t="shared" si="0"/>
        <v>0</v>
      </c>
    </row>
    <row r="11" spans="1:7" ht="15.75">
      <c r="A11" s="354">
        <f t="shared" si="1"/>
        <v>3</v>
      </c>
      <c r="B11" s="14">
        <f>B10+0.1</f>
        <v>805.1</v>
      </c>
      <c r="C11" s="15" t="s">
        <v>1038</v>
      </c>
      <c r="D11" s="1010"/>
      <c r="E11" s="62"/>
      <c r="F11" s="62"/>
      <c r="G11" s="270">
        <f t="shared" si="0"/>
        <v>0</v>
      </c>
    </row>
    <row r="12" spans="1:7" ht="15.75">
      <c r="A12" s="354">
        <f t="shared" si="1"/>
        <v>4</v>
      </c>
      <c r="B12" s="14">
        <f>B11+1-0.1</f>
        <v>806</v>
      </c>
      <c r="C12" s="15" t="s">
        <v>1039</v>
      </c>
      <c r="D12" s="1010"/>
      <c r="E12" s="62"/>
      <c r="F12" s="62"/>
      <c r="G12" s="270">
        <f t="shared" si="0"/>
        <v>0</v>
      </c>
    </row>
    <row r="13" spans="1:7" ht="15.75">
      <c r="A13" s="354">
        <f t="shared" si="1"/>
        <v>5</v>
      </c>
      <c r="B13" s="14">
        <f>B12+1</f>
        <v>807</v>
      </c>
      <c r="C13" s="15" t="s">
        <v>1040</v>
      </c>
      <c r="D13" s="1010"/>
      <c r="E13" s="62"/>
      <c r="F13" s="62"/>
      <c r="G13" s="270">
        <f t="shared" si="0"/>
        <v>0</v>
      </c>
    </row>
    <row r="14" spans="1:7" ht="15.75">
      <c r="A14" s="354">
        <f t="shared" si="1"/>
        <v>6</v>
      </c>
      <c r="B14" s="14">
        <f>B13+1.1</f>
        <v>808.1</v>
      </c>
      <c r="C14" s="15" t="s">
        <v>1041</v>
      </c>
      <c r="D14" s="1010"/>
      <c r="E14" s="62"/>
      <c r="F14" s="62"/>
      <c r="G14" s="270">
        <f t="shared" si="0"/>
        <v>0</v>
      </c>
    </row>
    <row r="15" spans="1:7" ht="15.75">
      <c r="A15" s="354">
        <f t="shared" si="1"/>
        <v>7</v>
      </c>
      <c r="B15" s="14">
        <f>B14+0.1</f>
        <v>808.2</v>
      </c>
      <c r="C15" s="15" t="s">
        <v>1042</v>
      </c>
      <c r="D15" s="1010"/>
      <c r="E15" s="62"/>
      <c r="F15" s="62"/>
      <c r="G15" s="270">
        <f t="shared" si="0"/>
        <v>0</v>
      </c>
    </row>
    <row r="16" spans="1:7" ht="15.75">
      <c r="A16" s="354">
        <f t="shared" si="1"/>
        <v>8</v>
      </c>
      <c r="B16" s="14">
        <f>B14+1</f>
        <v>809.1</v>
      </c>
      <c r="C16" s="15" t="s">
        <v>1043</v>
      </c>
      <c r="D16" s="1010"/>
      <c r="E16" s="62"/>
      <c r="F16" s="62"/>
      <c r="G16" s="270">
        <f t="shared" si="0"/>
        <v>0</v>
      </c>
    </row>
    <row r="17" spans="1:7" ht="15.75">
      <c r="A17" s="354">
        <f t="shared" si="1"/>
        <v>9</v>
      </c>
      <c r="B17" s="14">
        <f>B16+0.1</f>
        <v>809.2</v>
      </c>
      <c r="C17" s="15" t="s">
        <v>1044</v>
      </c>
      <c r="D17" s="1010"/>
      <c r="E17" s="62"/>
      <c r="F17" s="62"/>
      <c r="G17" s="270">
        <f t="shared" si="0"/>
        <v>0</v>
      </c>
    </row>
    <row r="18" spans="1:7" ht="15.75">
      <c r="A18" s="354">
        <f t="shared" si="1"/>
        <v>10</v>
      </c>
      <c r="B18" s="14">
        <v>810</v>
      </c>
      <c r="C18" s="15" t="s">
        <v>1045</v>
      </c>
      <c r="D18" s="1010"/>
      <c r="E18" s="62"/>
      <c r="F18" s="62"/>
      <c r="G18" s="270">
        <f t="shared" si="0"/>
        <v>0</v>
      </c>
    </row>
    <row r="19" spans="1:7" ht="15.75">
      <c r="A19" s="354">
        <f t="shared" si="1"/>
        <v>11</v>
      </c>
      <c r="B19" s="14">
        <f>B18+1</f>
        <v>811</v>
      </c>
      <c r="C19" s="15" t="s">
        <v>1046</v>
      </c>
      <c r="D19" s="1010"/>
      <c r="E19" s="62"/>
      <c r="F19" s="62"/>
      <c r="G19" s="270">
        <f t="shared" si="0"/>
        <v>0</v>
      </c>
    </row>
    <row r="20" spans="1:7" ht="15.75">
      <c r="A20" s="354">
        <f t="shared" si="1"/>
        <v>12</v>
      </c>
      <c r="B20" s="14">
        <v>812</v>
      </c>
      <c r="C20" s="15" t="s">
        <v>1647</v>
      </c>
      <c r="D20" s="1010"/>
      <c r="E20" s="62"/>
      <c r="F20" s="62"/>
      <c r="G20" s="270">
        <f t="shared" si="0"/>
        <v>0</v>
      </c>
    </row>
    <row r="21" spans="1:7" ht="15.75">
      <c r="A21" s="354">
        <f t="shared" si="1"/>
        <v>13</v>
      </c>
      <c r="B21" s="14">
        <v>813</v>
      </c>
      <c r="C21" s="15" t="s">
        <v>1648</v>
      </c>
      <c r="D21" s="1010"/>
      <c r="E21" s="62"/>
      <c r="F21" s="62"/>
      <c r="G21" s="270">
        <f t="shared" si="0"/>
        <v>0</v>
      </c>
    </row>
    <row r="22" spans="1:7" ht="15.75">
      <c r="A22" s="354"/>
      <c r="B22" s="1171"/>
      <c r="C22" s="45" t="s">
        <v>579</v>
      </c>
      <c r="D22" s="1010"/>
      <c r="E22" s="454">
        <f>SUM(E9:E21)+SUM('405.1-O&amp;M Exp'!E66:E70)</f>
        <v>0</v>
      </c>
      <c r="F22" s="632">
        <f>SUM(F9:F21)+SUM('405.1-O&amp;M Exp'!F66:F70)</f>
        <v>0</v>
      </c>
      <c r="G22" s="270">
        <f t="shared" si="0"/>
        <v>0</v>
      </c>
    </row>
    <row r="23" spans="1:7" ht="15.75">
      <c r="A23" s="354">
        <f>A21+1</f>
        <v>14</v>
      </c>
      <c r="B23" s="12"/>
      <c r="C23" s="448" t="s">
        <v>1649</v>
      </c>
      <c r="D23" s="1004"/>
      <c r="E23" s="453"/>
      <c r="F23" s="453"/>
      <c r="G23" s="1013"/>
    </row>
    <row r="24" spans="1:7" ht="15.75">
      <c r="A24" s="354">
        <v>15</v>
      </c>
      <c r="B24" s="12"/>
      <c r="C24" s="1006" t="s">
        <v>1650</v>
      </c>
      <c r="D24" s="1004"/>
      <c r="E24" s="453"/>
      <c r="F24" s="453"/>
      <c r="G24" s="1013"/>
    </row>
    <row r="25" spans="1:7" ht="15.75">
      <c r="A25" s="354">
        <v>16</v>
      </c>
      <c r="B25" s="14">
        <v>814</v>
      </c>
      <c r="C25" s="1031" t="s">
        <v>486</v>
      </c>
      <c r="D25" s="1010"/>
      <c r="E25" s="632"/>
      <c r="F25" s="632"/>
      <c r="G25" s="1013"/>
    </row>
    <row r="26" spans="1:7" ht="15.75">
      <c r="A26" s="354">
        <v>17</v>
      </c>
      <c r="B26" s="14">
        <v>815</v>
      </c>
      <c r="C26" s="15" t="s">
        <v>1651</v>
      </c>
      <c r="D26" s="1010"/>
      <c r="E26" s="62"/>
      <c r="F26" s="62"/>
      <c r="G26" s="270">
        <f aca="true" t="shared" si="2" ref="G26:G39">E26-F26</f>
        <v>0</v>
      </c>
    </row>
    <row r="27" spans="1:7" ht="15.75">
      <c r="A27" s="354">
        <v>18</v>
      </c>
      <c r="B27" s="14">
        <v>816</v>
      </c>
      <c r="C27" s="15" t="s">
        <v>1652</v>
      </c>
      <c r="D27" s="1010"/>
      <c r="E27" s="62"/>
      <c r="F27" s="62"/>
      <c r="G27" s="270">
        <f t="shared" si="2"/>
        <v>0</v>
      </c>
    </row>
    <row r="28" spans="1:7" ht="15.75">
      <c r="A28" s="354">
        <v>19</v>
      </c>
      <c r="B28" s="14">
        <f aca="true" t="shared" si="3" ref="B28:B37">B27+1</f>
        <v>817</v>
      </c>
      <c r="C28" s="15" t="s">
        <v>1653</v>
      </c>
      <c r="D28" s="1010"/>
      <c r="E28" s="62"/>
      <c r="F28" s="62"/>
      <c r="G28" s="270">
        <f t="shared" si="2"/>
        <v>0</v>
      </c>
    </row>
    <row r="29" spans="1:7" ht="15.75">
      <c r="A29" s="354">
        <f t="shared" si="1"/>
        <v>20</v>
      </c>
      <c r="B29" s="14">
        <f t="shared" si="3"/>
        <v>818</v>
      </c>
      <c r="C29" s="15" t="s">
        <v>1654</v>
      </c>
      <c r="D29" s="13"/>
      <c r="E29" s="62"/>
      <c r="F29" s="62"/>
      <c r="G29" s="270">
        <f t="shared" si="2"/>
        <v>0</v>
      </c>
    </row>
    <row r="30" spans="1:7" ht="15.75">
      <c r="A30" s="354">
        <f t="shared" si="1"/>
        <v>21</v>
      </c>
      <c r="B30" s="14">
        <f t="shared" si="3"/>
        <v>819</v>
      </c>
      <c r="C30" s="447" t="s">
        <v>1655</v>
      </c>
      <c r="D30" s="13"/>
      <c r="E30" s="62"/>
      <c r="F30" s="62"/>
      <c r="G30" s="270">
        <f t="shared" si="2"/>
        <v>0</v>
      </c>
    </row>
    <row r="31" spans="1:7" ht="15.75">
      <c r="A31" s="354">
        <f t="shared" si="1"/>
        <v>22</v>
      </c>
      <c r="B31" s="14">
        <f t="shared" si="3"/>
        <v>820</v>
      </c>
      <c r="C31" s="21" t="s">
        <v>1656</v>
      </c>
      <c r="D31" s="13"/>
      <c r="E31" s="62"/>
      <c r="F31" s="62"/>
      <c r="G31" s="270">
        <f t="shared" si="2"/>
        <v>0</v>
      </c>
    </row>
    <row r="32" spans="1:7" ht="15.75">
      <c r="A32" s="354">
        <f t="shared" si="1"/>
        <v>23</v>
      </c>
      <c r="B32" s="14">
        <f t="shared" si="3"/>
        <v>821</v>
      </c>
      <c r="C32" s="15" t="s">
        <v>1082</v>
      </c>
      <c r="D32" s="13"/>
      <c r="E32" s="62"/>
      <c r="F32" s="62"/>
      <c r="G32" s="270">
        <f t="shared" si="2"/>
        <v>0</v>
      </c>
    </row>
    <row r="33" spans="1:7" ht="15.75">
      <c r="A33" s="354">
        <f t="shared" si="1"/>
        <v>24</v>
      </c>
      <c r="B33" s="14">
        <f t="shared" si="3"/>
        <v>822</v>
      </c>
      <c r="C33" s="21" t="s">
        <v>1657</v>
      </c>
      <c r="D33" s="13"/>
      <c r="E33" s="62"/>
      <c r="F33" s="62"/>
      <c r="G33" s="270">
        <f t="shared" si="2"/>
        <v>0</v>
      </c>
    </row>
    <row r="34" spans="1:7" ht="15.75">
      <c r="A34" s="354">
        <f t="shared" si="1"/>
        <v>25</v>
      </c>
      <c r="B34" s="14">
        <f t="shared" si="3"/>
        <v>823</v>
      </c>
      <c r="C34" s="15" t="s">
        <v>1658</v>
      </c>
      <c r="D34" s="13"/>
      <c r="E34" s="62"/>
      <c r="F34" s="62"/>
      <c r="G34" s="270">
        <f t="shared" si="2"/>
        <v>0</v>
      </c>
    </row>
    <row r="35" spans="1:7" ht="15.75">
      <c r="A35" s="354">
        <f t="shared" si="1"/>
        <v>26</v>
      </c>
      <c r="B35" s="14">
        <f t="shared" si="3"/>
        <v>824</v>
      </c>
      <c r="C35" s="21" t="s">
        <v>592</v>
      </c>
      <c r="D35" s="13"/>
      <c r="E35" s="62"/>
      <c r="F35" s="62"/>
      <c r="G35" s="270">
        <f t="shared" si="2"/>
        <v>0</v>
      </c>
    </row>
    <row r="36" spans="1:7" ht="15.75">
      <c r="A36" s="354">
        <f t="shared" si="1"/>
        <v>27</v>
      </c>
      <c r="B36" s="14">
        <f t="shared" si="3"/>
        <v>825</v>
      </c>
      <c r="C36" s="21" t="s">
        <v>1659</v>
      </c>
      <c r="D36" s="13"/>
      <c r="E36" s="62"/>
      <c r="F36" s="62"/>
      <c r="G36" s="270">
        <f t="shared" si="2"/>
        <v>0</v>
      </c>
    </row>
    <row r="37" spans="1:7" ht="15.75">
      <c r="A37" s="354">
        <f t="shared" si="1"/>
        <v>28</v>
      </c>
      <c r="B37" s="14">
        <f t="shared" si="3"/>
        <v>826</v>
      </c>
      <c r="C37" s="15" t="s">
        <v>1049</v>
      </c>
      <c r="D37" s="17"/>
      <c r="E37" s="62"/>
      <c r="F37" s="62"/>
      <c r="G37" s="270">
        <f t="shared" si="2"/>
        <v>0</v>
      </c>
    </row>
    <row r="38" spans="1:7" ht="15.75">
      <c r="A38" s="354"/>
      <c r="B38" s="14"/>
      <c r="C38" s="45" t="s">
        <v>1549</v>
      </c>
      <c r="D38" s="17"/>
      <c r="E38" s="62">
        <f>SUM(E25:E37)</f>
        <v>0</v>
      </c>
      <c r="F38" s="62">
        <f>SUM(F25:F37)</f>
        <v>0</v>
      </c>
      <c r="G38" s="270">
        <f t="shared" si="2"/>
        <v>0</v>
      </c>
    </row>
    <row r="39" spans="1:7" ht="15.75">
      <c r="A39" s="354">
        <v>29</v>
      </c>
      <c r="B39" s="14"/>
      <c r="C39" s="1020" t="s">
        <v>490</v>
      </c>
      <c r="D39" s="17"/>
      <c r="E39" s="62"/>
      <c r="F39" s="62"/>
      <c r="G39" s="270">
        <f t="shared" si="2"/>
        <v>0</v>
      </c>
    </row>
    <row r="40" spans="1:7" ht="15.75">
      <c r="A40" s="354">
        <f aca="true" t="shared" si="4" ref="A40:A67">A39+1</f>
        <v>30</v>
      </c>
      <c r="B40" s="14">
        <v>830</v>
      </c>
      <c r="C40" s="21" t="s">
        <v>1050</v>
      </c>
      <c r="D40" s="1009"/>
      <c r="E40" s="632"/>
      <c r="F40" s="632"/>
      <c r="G40" s="632"/>
    </row>
    <row r="41" spans="1:7" ht="15.75">
      <c r="A41" s="354">
        <f t="shared" si="4"/>
        <v>31</v>
      </c>
      <c r="B41" s="14">
        <f aca="true" t="shared" si="5" ref="B41:B47">B40+1</f>
        <v>831</v>
      </c>
      <c r="C41" s="15" t="s">
        <v>493</v>
      </c>
      <c r="D41" s="17"/>
      <c r="E41" s="62"/>
      <c r="F41" s="62"/>
      <c r="G41" s="270">
        <f aca="true" t="shared" si="6" ref="G41:G49">E41-F41</f>
        <v>0</v>
      </c>
    </row>
    <row r="42" spans="1:7" ht="15.75">
      <c r="A42" s="354">
        <f t="shared" si="4"/>
        <v>32</v>
      </c>
      <c r="B42" s="1195">
        <f t="shared" si="5"/>
        <v>832</v>
      </c>
      <c r="C42" s="21" t="s">
        <v>1660</v>
      </c>
      <c r="D42" s="17"/>
      <c r="E42" s="62"/>
      <c r="F42" s="62"/>
      <c r="G42" s="270">
        <f t="shared" si="6"/>
        <v>0</v>
      </c>
    </row>
    <row r="43" spans="1:7" ht="15.75">
      <c r="A43" s="354">
        <f t="shared" si="4"/>
        <v>33</v>
      </c>
      <c r="B43" s="14">
        <f t="shared" si="5"/>
        <v>833</v>
      </c>
      <c r="C43" s="15" t="s">
        <v>593</v>
      </c>
      <c r="D43" s="17"/>
      <c r="E43" s="62"/>
      <c r="F43" s="62"/>
      <c r="G43" s="270">
        <f t="shared" si="6"/>
        <v>0</v>
      </c>
    </row>
    <row r="44" spans="1:7" ht="15.75">
      <c r="A44" s="354">
        <f t="shared" si="4"/>
        <v>34</v>
      </c>
      <c r="B44" s="14">
        <f t="shared" si="5"/>
        <v>834</v>
      </c>
      <c r="C44" s="21" t="s">
        <v>594</v>
      </c>
      <c r="D44" s="17"/>
      <c r="E44" s="62"/>
      <c r="F44" s="62"/>
      <c r="G44" s="270">
        <f t="shared" si="6"/>
        <v>0</v>
      </c>
    </row>
    <row r="45" spans="1:7" ht="15.75">
      <c r="A45" s="354">
        <f t="shared" si="4"/>
        <v>35</v>
      </c>
      <c r="B45" s="14">
        <f t="shared" si="5"/>
        <v>835</v>
      </c>
      <c r="C45" s="21" t="s">
        <v>595</v>
      </c>
      <c r="D45" s="17"/>
      <c r="E45" s="62"/>
      <c r="F45" s="62"/>
      <c r="G45" s="270">
        <f t="shared" si="6"/>
        <v>0</v>
      </c>
    </row>
    <row r="46" spans="1:7" ht="15.75">
      <c r="A46" s="354">
        <f t="shared" si="4"/>
        <v>36</v>
      </c>
      <c r="B46" s="14">
        <f t="shared" si="5"/>
        <v>836</v>
      </c>
      <c r="C46" s="15" t="s">
        <v>1004</v>
      </c>
      <c r="D46" s="17"/>
      <c r="E46" s="62"/>
      <c r="F46" s="62"/>
      <c r="G46" s="270">
        <f t="shared" si="6"/>
        <v>0</v>
      </c>
    </row>
    <row r="47" spans="1:7" ht="15.75">
      <c r="A47" s="354">
        <f t="shared" si="4"/>
        <v>37</v>
      </c>
      <c r="B47" s="14">
        <f t="shared" si="5"/>
        <v>837</v>
      </c>
      <c r="C47" s="15" t="s">
        <v>1006</v>
      </c>
      <c r="D47" s="17"/>
      <c r="E47" s="62"/>
      <c r="F47" s="62"/>
      <c r="G47" s="270">
        <f t="shared" si="6"/>
        <v>0</v>
      </c>
    </row>
    <row r="48" spans="1:7" ht="15.75">
      <c r="A48" s="354"/>
      <c r="B48" s="14"/>
      <c r="C48" s="45" t="s">
        <v>30</v>
      </c>
      <c r="D48" s="17"/>
      <c r="E48" s="62">
        <f>SUM(E40:E47)</f>
        <v>0</v>
      </c>
      <c r="F48" s="62">
        <f>SUM(F40:F47)</f>
        <v>0</v>
      </c>
      <c r="G48" s="270">
        <f t="shared" si="6"/>
        <v>0</v>
      </c>
    </row>
    <row r="49" spans="1:7" ht="15.75">
      <c r="A49" s="354">
        <f>A47+1</f>
        <v>38</v>
      </c>
      <c r="B49" s="14"/>
      <c r="C49" s="449" t="s">
        <v>596</v>
      </c>
      <c r="D49" s="17"/>
      <c r="E49" s="62"/>
      <c r="F49" s="62"/>
      <c r="G49" s="270">
        <f t="shared" si="6"/>
        <v>0</v>
      </c>
    </row>
    <row r="50" spans="1:7" ht="15.75">
      <c r="A50" s="354">
        <f t="shared" si="4"/>
        <v>39</v>
      </c>
      <c r="B50" s="14"/>
      <c r="C50" s="1020" t="s">
        <v>485</v>
      </c>
      <c r="D50" s="1008"/>
      <c r="E50" s="453"/>
      <c r="F50" s="453"/>
      <c r="G50" s="1013"/>
    </row>
    <row r="51" spans="1:7" ht="15.75">
      <c r="A51" s="354">
        <f t="shared" si="4"/>
        <v>40</v>
      </c>
      <c r="B51" s="14">
        <v>840</v>
      </c>
      <c r="C51" s="15" t="s">
        <v>1054</v>
      </c>
      <c r="D51" s="1009"/>
      <c r="E51" s="632"/>
      <c r="F51" s="632"/>
      <c r="G51" s="1013"/>
    </row>
    <row r="52" spans="1:7" ht="15.75">
      <c r="A52" s="354">
        <f t="shared" si="4"/>
        <v>41</v>
      </c>
      <c r="B52" s="14">
        <f>B51+1</f>
        <v>841</v>
      </c>
      <c r="C52" s="15" t="s">
        <v>597</v>
      </c>
      <c r="D52" s="17"/>
      <c r="E52" s="62"/>
      <c r="F52" s="62"/>
      <c r="G52" s="270">
        <f aca="true" t="shared" si="7" ref="G52:G58">E52-F52</f>
        <v>0</v>
      </c>
    </row>
    <row r="53" spans="1:7" ht="15.75">
      <c r="A53" s="354">
        <f t="shared" si="4"/>
        <v>42</v>
      </c>
      <c r="B53" s="14">
        <f>B52+1</f>
        <v>842</v>
      </c>
      <c r="C53" s="15" t="s">
        <v>1049</v>
      </c>
      <c r="D53" s="17"/>
      <c r="E53" s="62"/>
      <c r="F53" s="62"/>
      <c r="G53" s="270">
        <f t="shared" si="7"/>
        <v>0</v>
      </c>
    </row>
    <row r="54" spans="1:7" ht="15.75">
      <c r="A54" s="354">
        <f t="shared" si="4"/>
        <v>43</v>
      </c>
      <c r="B54" s="14">
        <f>B53+0.1</f>
        <v>842.1</v>
      </c>
      <c r="C54" s="15" t="s">
        <v>1009</v>
      </c>
      <c r="D54" s="17"/>
      <c r="E54" s="62"/>
      <c r="F54" s="62"/>
      <c r="G54" s="270">
        <f t="shared" si="7"/>
        <v>0</v>
      </c>
    </row>
    <row r="55" spans="1:7" ht="15.75">
      <c r="A55" s="354">
        <f t="shared" si="4"/>
        <v>44</v>
      </c>
      <c r="B55" s="14">
        <f>B54+0.1</f>
        <v>842.2</v>
      </c>
      <c r="C55" s="15" t="s">
        <v>1010</v>
      </c>
      <c r="D55" s="17"/>
      <c r="E55" s="62"/>
      <c r="F55" s="62"/>
      <c r="G55" s="270">
        <f t="shared" si="7"/>
        <v>0</v>
      </c>
    </row>
    <row r="56" spans="1:7" ht="15.75">
      <c r="A56" s="354">
        <f t="shared" si="4"/>
        <v>45</v>
      </c>
      <c r="B56" s="14">
        <f>B55+0.1</f>
        <v>842.3000000000001</v>
      </c>
      <c r="C56" s="15" t="s">
        <v>1658</v>
      </c>
      <c r="D56" s="17"/>
      <c r="E56" s="62"/>
      <c r="F56" s="62"/>
      <c r="G56" s="270">
        <f t="shared" si="7"/>
        <v>0</v>
      </c>
    </row>
    <row r="57" spans="1:7" ht="15.75">
      <c r="A57" s="354"/>
      <c r="B57" s="14"/>
      <c r="C57" s="45" t="s">
        <v>29</v>
      </c>
      <c r="D57" s="17"/>
      <c r="E57" s="62">
        <f>SUM(E51:E56)</f>
        <v>0</v>
      </c>
      <c r="F57" s="62">
        <f>SUM(F51:F56)</f>
        <v>0</v>
      </c>
      <c r="G57" s="270">
        <f t="shared" si="7"/>
        <v>0</v>
      </c>
    </row>
    <row r="58" spans="1:7" ht="15.75">
      <c r="A58" s="354">
        <f>A56+1</f>
        <v>46</v>
      </c>
      <c r="B58" s="14"/>
      <c r="C58" s="1020" t="s">
        <v>490</v>
      </c>
      <c r="D58" s="17"/>
      <c r="E58" s="62"/>
      <c r="F58" s="62"/>
      <c r="G58" s="270">
        <f t="shared" si="7"/>
        <v>0</v>
      </c>
    </row>
    <row r="59" spans="1:7" ht="15.75">
      <c r="A59" s="354">
        <f t="shared" si="4"/>
        <v>47</v>
      </c>
      <c r="B59" s="1172">
        <v>843.1</v>
      </c>
      <c r="C59" s="21" t="s">
        <v>1050</v>
      </c>
      <c r="D59" s="1009"/>
      <c r="E59" s="632"/>
      <c r="F59" s="632"/>
      <c r="G59" s="1013"/>
    </row>
    <row r="60" spans="1:7" ht="15.75">
      <c r="A60" s="354">
        <f t="shared" si="4"/>
        <v>48</v>
      </c>
      <c r="B60" s="14">
        <v>843.2</v>
      </c>
      <c r="C60" s="15" t="s">
        <v>493</v>
      </c>
      <c r="D60" s="17"/>
      <c r="E60" s="62"/>
      <c r="F60" s="62"/>
      <c r="G60" s="270">
        <f aca="true" t="shared" si="8" ref="G60:G68">E60-F60</f>
        <v>0</v>
      </c>
    </row>
    <row r="61" spans="1:7" ht="15.75">
      <c r="A61" s="354">
        <f t="shared" si="4"/>
        <v>49</v>
      </c>
      <c r="B61" s="14">
        <f>B60+0.1</f>
        <v>843.3000000000001</v>
      </c>
      <c r="C61" s="15" t="s">
        <v>598</v>
      </c>
      <c r="D61" s="17"/>
      <c r="E61" s="62"/>
      <c r="F61" s="62"/>
      <c r="G61" s="270">
        <f t="shared" si="8"/>
        <v>0</v>
      </c>
    </row>
    <row r="62" spans="1:7" ht="15.75">
      <c r="A62" s="354">
        <f t="shared" si="4"/>
        <v>50</v>
      </c>
      <c r="B62" s="14">
        <f aca="true" t="shared" si="9" ref="B62:B67">B61+0.1</f>
        <v>843.4000000000001</v>
      </c>
      <c r="C62" s="15" t="s">
        <v>1004</v>
      </c>
      <c r="D62" s="17"/>
      <c r="E62" s="62"/>
      <c r="F62" s="62"/>
      <c r="G62" s="270">
        <f t="shared" si="8"/>
        <v>0</v>
      </c>
    </row>
    <row r="63" spans="1:7" ht="15.75">
      <c r="A63" s="354">
        <f t="shared" si="4"/>
        <v>51</v>
      </c>
      <c r="B63" s="14">
        <f t="shared" si="9"/>
        <v>843.5000000000001</v>
      </c>
      <c r="C63" s="15" t="s">
        <v>599</v>
      </c>
      <c r="D63" s="17"/>
      <c r="E63" s="62"/>
      <c r="F63" s="62"/>
      <c r="G63" s="270">
        <f t="shared" si="8"/>
        <v>0</v>
      </c>
    </row>
    <row r="64" spans="1:7" ht="15.75">
      <c r="A64" s="354">
        <f t="shared" si="4"/>
        <v>52</v>
      </c>
      <c r="B64" s="14">
        <f t="shared" si="9"/>
        <v>843.6000000000001</v>
      </c>
      <c r="C64" s="15" t="s">
        <v>600</v>
      </c>
      <c r="D64" s="17"/>
      <c r="E64" s="62"/>
      <c r="F64" s="62"/>
      <c r="G64" s="270">
        <f t="shared" si="8"/>
        <v>0</v>
      </c>
    </row>
    <row r="65" spans="1:7" ht="15.75">
      <c r="A65" s="354">
        <f t="shared" si="4"/>
        <v>53</v>
      </c>
      <c r="B65" s="14">
        <f t="shared" si="9"/>
        <v>843.7000000000002</v>
      </c>
      <c r="C65" s="15" t="s">
        <v>601</v>
      </c>
      <c r="D65" s="17"/>
      <c r="E65" s="62"/>
      <c r="F65" s="62"/>
      <c r="G65" s="270">
        <f t="shared" si="8"/>
        <v>0</v>
      </c>
    </row>
    <row r="66" spans="1:7" ht="15.75">
      <c r="A66" s="354">
        <f t="shared" si="4"/>
        <v>54</v>
      </c>
      <c r="B66" s="14">
        <f t="shared" si="9"/>
        <v>843.8000000000002</v>
      </c>
      <c r="C66" s="21" t="s">
        <v>602</v>
      </c>
      <c r="D66" s="17"/>
      <c r="E66" s="62"/>
      <c r="F66" s="62"/>
      <c r="G66" s="270">
        <f t="shared" si="8"/>
        <v>0</v>
      </c>
    </row>
    <row r="67" spans="1:7" ht="15.75">
      <c r="A67" s="354">
        <f t="shared" si="4"/>
        <v>55</v>
      </c>
      <c r="B67" s="14">
        <f t="shared" si="9"/>
        <v>843.9000000000002</v>
      </c>
      <c r="C67" s="15" t="s">
        <v>1006</v>
      </c>
      <c r="D67" s="17"/>
      <c r="E67" s="62"/>
      <c r="F67" s="62"/>
      <c r="G67" s="270">
        <f t="shared" si="8"/>
        <v>0</v>
      </c>
    </row>
    <row r="68" spans="1:7" ht="15.75">
      <c r="A68" s="354"/>
      <c r="B68" s="14"/>
      <c r="C68" s="1173" t="s">
        <v>30</v>
      </c>
      <c r="D68" s="17"/>
      <c r="E68" s="62">
        <f>SUM(E59:E67)</f>
        <v>0</v>
      </c>
      <c r="F68" s="62">
        <f>SUM(F59:F67)</f>
        <v>0</v>
      </c>
      <c r="G68" s="270">
        <f t="shared" si="8"/>
        <v>0</v>
      </c>
    </row>
    <row r="69" spans="1:7" ht="15.75">
      <c r="A69" s="311"/>
      <c r="D69" s="634"/>
      <c r="E69" s="451"/>
      <c r="F69" s="451"/>
      <c r="G69" s="451"/>
    </row>
    <row r="70" spans="1:7" ht="15.75">
      <c r="A70" s="4"/>
      <c r="D70" s="38"/>
      <c r="E70" s="2"/>
      <c r="F70" s="2"/>
      <c r="G70" s="2"/>
    </row>
    <row r="71" ht="15.75">
      <c r="D71" s="38"/>
    </row>
    <row r="72" ht="15.75">
      <c r="D72" s="38"/>
    </row>
    <row r="73" ht="15.75">
      <c r="D73" s="38"/>
    </row>
    <row r="74" ht="15.75">
      <c r="D74" s="38"/>
    </row>
    <row r="75" ht="15.75">
      <c r="D75" s="38"/>
    </row>
    <row r="76" ht="15.75">
      <c r="D76" s="38"/>
    </row>
    <row r="77" ht="15.75">
      <c r="D77" s="38"/>
    </row>
    <row r="78" ht="15.75">
      <c r="D78" s="38"/>
    </row>
    <row r="79" ht="15.75">
      <c r="D79" s="38"/>
    </row>
    <row r="80" ht="15.75">
      <c r="D80" s="38"/>
    </row>
    <row r="81" ht="15.75">
      <c r="D81" s="38"/>
    </row>
    <row r="82" ht="15.75">
      <c r="D82" s="38"/>
    </row>
    <row r="83" ht="15.75">
      <c r="D83" s="38"/>
    </row>
    <row r="84" ht="15.75">
      <c r="D84" s="38"/>
    </row>
  </sheetData>
  <sheetProtection/>
  <printOptions horizontalCentered="1" verticalCentered="1"/>
  <pageMargins left="0.5" right="0.5" top="0.35" bottom="0.35" header="0.35" footer="0.35"/>
  <pageSetup horizontalDpi="300" verticalDpi="300" orientation="portrait" scale="60" r:id="rId1"/>
  <headerFooter alignWithMargins="0">
    <oddFooter>&amp;C&amp;[Page 31</oddFooter>
  </headerFooter>
</worksheet>
</file>

<file path=xl/worksheets/sheet33.xml><?xml version="1.0" encoding="utf-8"?>
<worksheet xmlns="http://schemas.openxmlformats.org/spreadsheetml/2006/main" xmlns:r="http://schemas.openxmlformats.org/officeDocument/2006/relationships">
  <dimension ref="A1:G71"/>
  <sheetViews>
    <sheetView zoomScale="75" zoomScaleNormal="75" zoomScalePageLayoutView="0" workbookViewId="0" topLeftCell="A52">
      <selection activeCell="F63" sqref="F63"/>
    </sheetView>
  </sheetViews>
  <sheetFormatPr defaultColWidth="9.00390625" defaultRowHeight="15.75"/>
  <cols>
    <col min="1" max="1" width="4.625" style="0" customWidth="1"/>
    <col min="2" max="2" width="11.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2023</v>
      </c>
      <c r="B1" s="1"/>
      <c r="C1" s="1"/>
      <c r="D1" s="1"/>
      <c r="E1" s="134"/>
      <c r="F1" s="52"/>
      <c r="G1" s="52"/>
    </row>
    <row r="2" spans="1:7" ht="15.75">
      <c r="A2" s="306"/>
      <c r="B2" s="306"/>
      <c r="C2" s="306"/>
      <c r="D2" s="306"/>
      <c r="E2" s="296"/>
      <c r="F2" s="296"/>
      <c r="G2" s="306"/>
    </row>
    <row r="3" spans="1:7" ht="15.75">
      <c r="A3" s="50" t="s">
        <v>1035</v>
      </c>
      <c r="B3" s="50"/>
      <c r="C3" s="23"/>
      <c r="D3" s="8"/>
      <c r="E3" s="8"/>
      <c r="F3" s="296"/>
      <c r="G3" s="306"/>
    </row>
    <row r="4" spans="1:7" ht="15.75">
      <c r="A4" s="51" t="s">
        <v>1199</v>
      </c>
      <c r="B4" s="51"/>
      <c r="C4" s="51"/>
      <c r="D4" s="28"/>
      <c r="E4" s="28"/>
      <c r="F4" s="28"/>
      <c r="G4" s="28"/>
    </row>
    <row r="5" spans="1:7" ht="15.75">
      <c r="A5" s="347" t="s">
        <v>1212</v>
      </c>
      <c r="B5" s="446"/>
      <c r="C5" s="2"/>
      <c r="D5" s="186" t="s">
        <v>1200</v>
      </c>
      <c r="E5" s="6" t="s">
        <v>1201</v>
      </c>
      <c r="F5" s="6" t="s">
        <v>1201</v>
      </c>
      <c r="G5" s="7"/>
    </row>
    <row r="6" spans="1:7" ht="15.75">
      <c r="A6" s="351"/>
      <c r="B6" s="8"/>
      <c r="C6" s="8"/>
      <c r="D6" s="6" t="s">
        <v>286</v>
      </c>
      <c r="E6" s="6" t="s">
        <v>1231</v>
      </c>
      <c r="F6" s="6" t="s">
        <v>1411</v>
      </c>
      <c r="G6" s="9" t="s">
        <v>1204</v>
      </c>
    </row>
    <row r="7" spans="1:7" ht="15.75">
      <c r="A7" s="351" t="s">
        <v>1564</v>
      </c>
      <c r="B7" s="22" t="s">
        <v>1205</v>
      </c>
      <c r="C7" s="120"/>
      <c r="D7" s="6" t="s">
        <v>1575</v>
      </c>
      <c r="E7" s="6" t="s">
        <v>1207</v>
      </c>
      <c r="F7" s="6" t="s">
        <v>1207</v>
      </c>
      <c r="G7" s="9" t="s">
        <v>1208</v>
      </c>
    </row>
    <row r="8" spans="1:7" ht="15.75">
      <c r="A8" s="353" t="s">
        <v>1575</v>
      </c>
      <c r="B8" s="27" t="s">
        <v>287</v>
      </c>
      <c r="C8" s="121"/>
      <c r="D8" s="10" t="s">
        <v>288</v>
      </c>
      <c r="E8" s="10" t="s">
        <v>1576</v>
      </c>
      <c r="F8" s="10" t="s">
        <v>1577</v>
      </c>
      <c r="G8" s="11" t="s">
        <v>1578</v>
      </c>
    </row>
    <row r="9" spans="1:7" ht="18.75">
      <c r="A9" s="354">
        <v>1</v>
      </c>
      <c r="B9" s="12"/>
      <c r="C9" s="445"/>
      <c r="D9" s="13"/>
      <c r="E9" s="468"/>
      <c r="F9" s="475"/>
      <c r="G9" s="476"/>
    </row>
    <row r="10" spans="1:7" ht="15.75">
      <c r="A10" s="480">
        <f aca="true" t="shared" si="0" ref="A10:A38">A9+1</f>
        <v>2</v>
      </c>
      <c r="B10" s="405"/>
      <c r="C10" s="1032" t="s">
        <v>603</v>
      </c>
      <c r="D10" s="24"/>
      <c r="E10" s="454"/>
      <c r="F10" s="454"/>
      <c r="G10" s="474"/>
    </row>
    <row r="11" spans="1:7" ht="18.75">
      <c r="A11" s="354">
        <f t="shared" si="0"/>
        <v>3</v>
      </c>
      <c r="B11" s="405"/>
      <c r="C11" s="1032" t="s">
        <v>604</v>
      </c>
      <c r="D11" s="1033"/>
      <c r="E11" s="1023" t="s">
        <v>1417</v>
      </c>
      <c r="F11" s="1023" t="s">
        <v>1417</v>
      </c>
      <c r="G11" s="1026" t="s">
        <v>1417</v>
      </c>
    </row>
    <row r="12" spans="1:7" ht="15.75">
      <c r="A12" s="354">
        <f t="shared" si="0"/>
        <v>4</v>
      </c>
      <c r="B12" s="405"/>
      <c r="C12" s="1032" t="s">
        <v>605</v>
      </c>
      <c r="D12" s="452"/>
      <c r="E12" s="453"/>
      <c r="F12" s="453"/>
      <c r="G12" s="472"/>
    </row>
    <row r="13" spans="1:7" ht="15.75">
      <c r="A13" s="354">
        <f t="shared" si="0"/>
        <v>5</v>
      </c>
      <c r="B13" s="14">
        <v>844.1</v>
      </c>
      <c r="C13" s="15" t="s">
        <v>486</v>
      </c>
      <c r="D13" s="13"/>
      <c r="E13" s="62"/>
      <c r="F13" s="62"/>
      <c r="G13" s="270">
        <f>E13-F13</f>
        <v>0</v>
      </c>
    </row>
    <row r="14" spans="1:7" ht="15.75">
      <c r="A14" s="354">
        <f t="shared" si="0"/>
        <v>6</v>
      </c>
      <c r="B14" s="14">
        <f aca="true" t="shared" si="1" ref="B14:B20">B13+0.1</f>
        <v>844.2</v>
      </c>
      <c r="C14" s="15" t="s">
        <v>606</v>
      </c>
      <c r="D14" s="13"/>
      <c r="E14" s="62"/>
      <c r="F14" s="62"/>
      <c r="G14" s="270">
        <f aca="true" t="shared" si="2" ref="G14:G29">E14-F14</f>
        <v>0</v>
      </c>
    </row>
    <row r="15" spans="1:7" ht="15.75">
      <c r="A15" s="354">
        <f t="shared" si="0"/>
        <v>7</v>
      </c>
      <c r="B15" s="14">
        <f t="shared" si="1"/>
        <v>844.3000000000001</v>
      </c>
      <c r="C15" s="15" t="s">
        <v>607</v>
      </c>
      <c r="D15" s="13"/>
      <c r="E15" s="62"/>
      <c r="F15" s="62"/>
      <c r="G15" s="270">
        <f t="shared" si="2"/>
        <v>0</v>
      </c>
    </row>
    <row r="16" spans="1:7" ht="15.75">
      <c r="A16" s="354">
        <f t="shared" si="0"/>
        <v>8</v>
      </c>
      <c r="B16" s="14">
        <f t="shared" si="1"/>
        <v>844.4000000000001</v>
      </c>
      <c r="C16" s="15" t="s">
        <v>608</v>
      </c>
      <c r="D16" s="13"/>
      <c r="E16" s="62"/>
      <c r="F16" s="62"/>
      <c r="G16" s="270">
        <f t="shared" si="2"/>
        <v>0</v>
      </c>
    </row>
    <row r="17" spans="1:7" ht="15.75">
      <c r="A17" s="354">
        <f t="shared" si="0"/>
        <v>9</v>
      </c>
      <c r="B17" s="14">
        <f t="shared" si="1"/>
        <v>844.5000000000001</v>
      </c>
      <c r="C17" s="15" t="s">
        <v>609</v>
      </c>
      <c r="D17" s="13"/>
      <c r="E17" s="62"/>
      <c r="F17" s="62"/>
      <c r="G17" s="270">
        <f t="shared" si="2"/>
        <v>0</v>
      </c>
    </row>
    <row r="18" spans="1:7" ht="15.75">
      <c r="A18" s="354">
        <f t="shared" si="0"/>
        <v>10</v>
      </c>
      <c r="B18" s="14">
        <f t="shared" si="1"/>
        <v>844.6000000000001</v>
      </c>
      <c r="C18" s="15" t="s">
        <v>610</v>
      </c>
      <c r="D18" s="13"/>
      <c r="E18" s="62"/>
      <c r="F18" s="62"/>
      <c r="G18" s="270">
        <f t="shared" si="2"/>
        <v>0</v>
      </c>
    </row>
    <row r="19" spans="1:7" ht="15.75">
      <c r="A19" s="24">
        <f t="shared" si="0"/>
        <v>11</v>
      </c>
      <c r="B19" s="14">
        <f t="shared" si="1"/>
        <v>844.7000000000002</v>
      </c>
      <c r="C19" s="15" t="s">
        <v>611</v>
      </c>
      <c r="D19" s="13"/>
      <c r="E19" s="62"/>
      <c r="F19" s="62"/>
      <c r="G19" s="270">
        <f t="shared" si="2"/>
        <v>0</v>
      </c>
    </row>
    <row r="20" spans="1:7" ht="15.75">
      <c r="A20" s="354">
        <f t="shared" si="0"/>
        <v>12</v>
      </c>
      <c r="B20" s="14">
        <f t="shared" si="1"/>
        <v>844.8000000000002</v>
      </c>
      <c r="C20" s="15" t="s">
        <v>612</v>
      </c>
      <c r="D20" s="17"/>
      <c r="E20" s="62"/>
      <c r="F20" s="62"/>
      <c r="G20" s="270">
        <f t="shared" si="2"/>
        <v>0</v>
      </c>
    </row>
    <row r="21" spans="1:7" ht="15.75">
      <c r="A21" s="354">
        <f t="shared" si="0"/>
        <v>13</v>
      </c>
      <c r="B21" s="14">
        <v>845.1</v>
      </c>
      <c r="C21" s="15" t="s">
        <v>1009</v>
      </c>
      <c r="D21" s="17"/>
      <c r="E21" s="62"/>
      <c r="F21" s="62"/>
      <c r="G21" s="270">
        <f t="shared" si="2"/>
        <v>0</v>
      </c>
    </row>
    <row r="22" spans="1:7" ht="15.75">
      <c r="A22" s="354">
        <f t="shared" si="0"/>
        <v>14</v>
      </c>
      <c r="B22" s="14">
        <f>B21+0.1</f>
        <v>845.2</v>
      </c>
      <c r="C22" s="15" t="s">
        <v>1010</v>
      </c>
      <c r="D22" s="17"/>
      <c r="E22" s="62"/>
      <c r="F22" s="62"/>
      <c r="G22" s="270">
        <f t="shared" si="2"/>
        <v>0</v>
      </c>
    </row>
    <row r="23" spans="1:7" ht="15.75">
      <c r="A23" s="354">
        <f t="shared" si="0"/>
        <v>15</v>
      </c>
      <c r="B23" s="14">
        <f>B22+0.1</f>
        <v>845.3000000000001</v>
      </c>
      <c r="C23" s="15" t="s">
        <v>1049</v>
      </c>
      <c r="D23" s="17"/>
      <c r="E23" s="62"/>
      <c r="F23" s="62"/>
      <c r="G23" s="270">
        <f t="shared" si="2"/>
        <v>0</v>
      </c>
    </row>
    <row r="24" spans="1:7" ht="15.75">
      <c r="A24" s="354">
        <f t="shared" si="0"/>
        <v>16</v>
      </c>
      <c r="B24" s="14">
        <f>B23+0.1</f>
        <v>845.4000000000001</v>
      </c>
      <c r="C24" s="15" t="s">
        <v>613</v>
      </c>
      <c r="D24" s="17"/>
      <c r="E24" s="62"/>
      <c r="F24" s="62"/>
      <c r="G24" s="270">
        <f t="shared" si="2"/>
        <v>0</v>
      </c>
    </row>
    <row r="25" spans="1:7" ht="15.75">
      <c r="A25" s="354">
        <f t="shared" si="0"/>
        <v>17</v>
      </c>
      <c r="B25" s="14">
        <f>B24+0.1</f>
        <v>845.5000000000001</v>
      </c>
      <c r="C25" s="15" t="s">
        <v>614</v>
      </c>
      <c r="D25" s="17"/>
      <c r="E25" s="62"/>
      <c r="F25" s="62"/>
      <c r="G25" s="270">
        <f t="shared" si="2"/>
        <v>0</v>
      </c>
    </row>
    <row r="26" spans="1:7" ht="15.75">
      <c r="A26" s="354">
        <f t="shared" si="0"/>
        <v>18</v>
      </c>
      <c r="B26" s="14">
        <f>B25+0.1</f>
        <v>845.6000000000001</v>
      </c>
      <c r="C26" s="15" t="s">
        <v>615</v>
      </c>
      <c r="D26" s="17"/>
      <c r="E26" s="62"/>
      <c r="F26" s="62"/>
      <c r="G26" s="270">
        <f t="shared" si="2"/>
        <v>0</v>
      </c>
    </row>
    <row r="27" spans="1:7" ht="15.75">
      <c r="A27" s="354">
        <f t="shared" si="0"/>
        <v>19</v>
      </c>
      <c r="B27" s="14">
        <v>846.1</v>
      </c>
      <c r="C27" s="15" t="s">
        <v>1658</v>
      </c>
      <c r="D27" s="17"/>
      <c r="E27" s="62"/>
      <c r="F27" s="62"/>
      <c r="G27" s="270">
        <f t="shared" si="2"/>
        <v>0</v>
      </c>
    </row>
    <row r="28" spans="1:7" ht="15.75">
      <c r="A28" s="354">
        <f t="shared" si="0"/>
        <v>20</v>
      </c>
      <c r="B28" s="14">
        <v>846.2</v>
      </c>
      <c r="C28" s="15" t="s">
        <v>592</v>
      </c>
      <c r="D28" s="17"/>
      <c r="E28" s="62"/>
      <c r="F28" s="62"/>
      <c r="G28" s="270">
        <f t="shared" si="2"/>
        <v>0</v>
      </c>
    </row>
    <row r="29" spans="1:7" ht="15.75">
      <c r="A29" s="354"/>
      <c r="B29" s="1171"/>
      <c r="C29" s="45" t="s">
        <v>577</v>
      </c>
      <c r="D29" s="1009"/>
      <c r="E29" s="62">
        <f>SUM(E13:E28)</f>
        <v>0</v>
      </c>
      <c r="F29" s="62">
        <f>SUM(F13:F28)</f>
        <v>0</v>
      </c>
      <c r="G29" s="270">
        <f t="shared" si="2"/>
        <v>0</v>
      </c>
    </row>
    <row r="30" spans="1:7" ht="15.75">
      <c r="A30" s="354">
        <f>A28+1</f>
        <v>21</v>
      </c>
      <c r="B30" s="405"/>
      <c r="C30" s="1020" t="s">
        <v>490</v>
      </c>
      <c r="D30" s="1008"/>
      <c r="E30" s="453"/>
      <c r="F30" s="453"/>
      <c r="G30" s="474"/>
    </row>
    <row r="31" spans="1:7" ht="15.75">
      <c r="A31" s="354">
        <f t="shared" si="0"/>
        <v>22</v>
      </c>
      <c r="B31" s="14">
        <v>847.1</v>
      </c>
      <c r="C31" s="15" t="s">
        <v>616</v>
      </c>
      <c r="D31" s="17"/>
      <c r="E31" s="62"/>
      <c r="F31" s="62"/>
      <c r="G31" s="270">
        <f aca="true" t="shared" si="3" ref="G31:G39">E31-F31</f>
        <v>0</v>
      </c>
    </row>
    <row r="32" spans="1:7" ht="15.75">
      <c r="A32" s="354">
        <f t="shared" si="0"/>
        <v>23</v>
      </c>
      <c r="B32" s="14">
        <f>B31+0.1</f>
        <v>847.2</v>
      </c>
      <c r="C32" s="15" t="s">
        <v>493</v>
      </c>
      <c r="D32" s="17"/>
      <c r="E32" s="62"/>
      <c r="F32" s="62"/>
      <c r="G32" s="270">
        <f t="shared" si="3"/>
        <v>0</v>
      </c>
    </row>
    <row r="33" spans="1:7" ht="15.75">
      <c r="A33" s="354">
        <f t="shared" si="0"/>
        <v>24</v>
      </c>
      <c r="B33" s="14">
        <f aca="true" t="shared" si="4" ref="B33:B38">B32+0.1</f>
        <v>847.3000000000001</v>
      </c>
      <c r="C33" s="15" t="s">
        <v>617</v>
      </c>
      <c r="D33" s="17"/>
      <c r="E33" s="62"/>
      <c r="F33" s="62"/>
      <c r="G33" s="270">
        <f t="shared" si="3"/>
        <v>0</v>
      </c>
    </row>
    <row r="34" spans="1:7" ht="15.75">
      <c r="A34" s="354">
        <f t="shared" si="0"/>
        <v>25</v>
      </c>
      <c r="B34" s="14">
        <f t="shared" si="4"/>
        <v>847.4000000000001</v>
      </c>
      <c r="C34" s="15" t="s">
        <v>618</v>
      </c>
      <c r="D34" s="17"/>
      <c r="E34" s="62"/>
      <c r="F34" s="62"/>
      <c r="G34" s="270">
        <f t="shared" si="3"/>
        <v>0</v>
      </c>
    </row>
    <row r="35" spans="1:7" ht="15.75">
      <c r="A35" s="354">
        <f t="shared" si="0"/>
        <v>26</v>
      </c>
      <c r="B35" s="14">
        <f t="shared" si="4"/>
        <v>847.5000000000001</v>
      </c>
      <c r="C35" s="15" t="s">
        <v>619</v>
      </c>
      <c r="D35" s="17"/>
      <c r="E35" s="62"/>
      <c r="F35" s="62"/>
      <c r="G35" s="270">
        <f t="shared" si="3"/>
        <v>0</v>
      </c>
    </row>
    <row r="36" spans="1:7" ht="15.75">
      <c r="A36" s="354">
        <f t="shared" si="0"/>
        <v>27</v>
      </c>
      <c r="B36" s="14">
        <f t="shared" si="4"/>
        <v>847.6000000000001</v>
      </c>
      <c r="C36" s="447" t="s">
        <v>594</v>
      </c>
      <c r="D36" s="17"/>
      <c r="E36" s="62"/>
      <c r="F36" s="62"/>
      <c r="G36" s="270">
        <f t="shared" si="3"/>
        <v>0</v>
      </c>
    </row>
    <row r="37" spans="1:7" ht="15.75">
      <c r="A37" s="354">
        <f t="shared" si="0"/>
        <v>28</v>
      </c>
      <c r="B37" s="14">
        <f t="shared" si="4"/>
        <v>847.7000000000002</v>
      </c>
      <c r="C37" s="21" t="s">
        <v>620</v>
      </c>
      <c r="D37" s="17"/>
      <c r="E37" s="62"/>
      <c r="F37" s="62"/>
      <c r="G37" s="270">
        <f t="shared" si="3"/>
        <v>0</v>
      </c>
    </row>
    <row r="38" spans="1:7" ht="15.75">
      <c r="A38" s="354">
        <f t="shared" si="0"/>
        <v>29</v>
      </c>
      <c r="B38" s="14">
        <f t="shared" si="4"/>
        <v>847.8000000000002</v>
      </c>
      <c r="C38" s="15" t="s">
        <v>1006</v>
      </c>
      <c r="D38" s="17"/>
      <c r="E38" s="62"/>
      <c r="F38" s="62"/>
      <c r="G38" s="270">
        <f t="shared" si="3"/>
        <v>0</v>
      </c>
    </row>
    <row r="39" spans="1:7" ht="15.75">
      <c r="A39" s="354"/>
      <c r="B39" s="1171"/>
      <c r="C39" s="1174" t="s">
        <v>578</v>
      </c>
      <c r="D39" s="26"/>
      <c r="E39" s="62">
        <f>SUM(E31:E38)</f>
        <v>0</v>
      </c>
      <c r="F39" s="62">
        <f>SUM(F31:F38)</f>
        <v>0</v>
      </c>
      <c r="G39" s="270">
        <f t="shared" si="3"/>
        <v>0</v>
      </c>
    </row>
    <row r="40" spans="1:7" ht="18.75">
      <c r="A40" s="354">
        <f>A38+1</f>
        <v>30</v>
      </c>
      <c r="C40" s="1006" t="s">
        <v>621</v>
      </c>
      <c r="D40" s="1008"/>
      <c r="E40" s="468" t="s">
        <v>1417</v>
      </c>
      <c r="F40" s="475" t="s">
        <v>1417</v>
      </c>
      <c r="G40" s="476" t="s">
        <v>1417</v>
      </c>
    </row>
    <row r="41" spans="1:7" ht="15.75">
      <c r="A41" s="480">
        <v>31</v>
      </c>
      <c r="B41" s="1011"/>
      <c r="C41" s="1022" t="s">
        <v>485</v>
      </c>
      <c r="D41" s="1008"/>
      <c r="E41" s="454"/>
      <c r="F41" s="454"/>
      <c r="G41" s="474"/>
    </row>
    <row r="42" spans="1:7" ht="15.75">
      <c r="A42" s="354">
        <v>32</v>
      </c>
      <c r="B42" s="14">
        <v>850</v>
      </c>
      <c r="C42" s="15" t="s">
        <v>1054</v>
      </c>
      <c r="D42" s="17"/>
      <c r="E42" s="62"/>
      <c r="F42" s="62"/>
      <c r="G42" s="270">
        <f aca="true" t="shared" si="5" ref="G42:G53">E42-F42</f>
        <v>0</v>
      </c>
    </row>
    <row r="43" spans="1:7" ht="15.75">
      <c r="A43" s="354">
        <f aca="true" t="shared" si="6" ref="A43:A52">A42+1</f>
        <v>33</v>
      </c>
      <c r="B43" s="14">
        <f aca="true" t="shared" si="7" ref="B43:B52">B42+1</f>
        <v>851</v>
      </c>
      <c r="C43" s="21" t="s">
        <v>612</v>
      </c>
      <c r="D43" s="17"/>
      <c r="E43" s="62"/>
      <c r="F43" s="62"/>
      <c r="G43" s="270">
        <f t="shared" si="5"/>
        <v>0</v>
      </c>
    </row>
    <row r="44" spans="1:7" ht="15.75">
      <c r="A44" s="354">
        <f t="shared" si="6"/>
        <v>34</v>
      </c>
      <c r="B44" s="14">
        <f t="shared" si="7"/>
        <v>852</v>
      </c>
      <c r="C44" s="21" t="s">
        <v>611</v>
      </c>
      <c r="D44" s="17"/>
      <c r="E44" s="62"/>
      <c r="F44" s="62"/>
      <c r="G44" s="270">
        <f t="shared" si="5"/>
        <v>0</v>
      </c>
    </row>
    <row r="45" spans="1:7" ht="15.75">
      <c r="A45" s="354">
        <f t="shared" si="6"/>
        <v>35</v>
      </c>
      <c r="B45" s="14">
        <f t="shared" si="7"/>
        <v>853</v>
      </c>
      <c r="C45" s="15" t="s">
        <v>610</v>
      </c>
      <c r="D45" s="17"/>
      <c r="E45" s="62"/>
      <c r="F45" s="62"/>
      <c r="G45" s="270">
        <f t="shared" si="5"/>
        <v>0</v>
      </c>
    </row>
    <row r="46" spans="1:7" ht="15.75">
      <c r="A46" s="354">
        <f t="shared" si="6"/>
        <v>36</v>
      </c>
      <c r="B46" s="14">
        <f t="shared" si="7"/>
        <v>854</v>
      </c>
      <c r="C46" s="21" t="s">
        <v>622</v>
      </c>
      <c r="D46" s="17"/>
      <c r="E46" s="62"/>
      <c r="F46" s="62"/>
      <c r="G46" s="270">
        <f t="shared" si="5"/>
        <v>0</v>
      </c>
    </row>
    <row r="47" spans="1:7" ht="15.75">
      <c r="A47" s="354">
        <f t="shared" si="6"/>
        <v>37</v>
      </c>
      <c r="B47" s="14">
        <f t="shared" si="7"/>
        <v>855</v>
      </c>
      <c r="C47" s="15" t="s">
        <v>623</v>
      </c>
      <c r="D47" s="17"/>
      <c r="E47" s="62"/>
      <c r="F47" s="62"/>
      <c r="G47" s="270">
        <f t="shared" si="5"/>
        <v>0</v>
      </c>
    </row>
    <row r="48" spans="1:7" ht="15.75">
      <c r="A48" s="354">
        <f t="shared" si="6"/>
        <v>38</v>
      </c>
      <c r="B48" s="14">
        <f t="shared" si="7"/>
        <v>856</v>
      </c>
      <c r="C48" s="21" t="s">
        <v>624</v>
      </c>
      <c r="D48" s="17"/>
      <c r="E48" s="62"/>
      <c r="F48" s="62"/>
      <c r="G48" s="270">
        <f t="shared" si="5"/>
        <v>0</v>
      </c>
    </row>
    <row r="49" spans="1:7" ht="15.75">
      <c r="A49" s="354">
        <f t="shared" si="6"/>
        <v>39</v>
      </c>
      <c r="B49" s="14">
        <f t="shared" si="7"/>
        <v>857</v>
      </c>
      <c r="C49" s="15" t="s">
        <v>1656</v>
      </c>
      <c r="D49" s="17"/>
      <c r="E49" s="62"/>
      <c r="F49" s="62"/>
      <c r="G49" s="270">
        <f t="shared" si="5"/>
        <v>0</v>
      </c>
    </row>
    <row r="50" spans="1:7" ht="15.75">
      <c r="A50" s="354">
        <f t="shared" si="6"/>
        <v>40</v>
      </c>
      <c r="B50" s="14">
        <f t="shared" si="7"/>
        <v>858</v>
      </c>
      <c r="C50" s="21" t="s">
        <v>625</v>
      </c>
      <c r="D50" s="17"/>
      <c r="E50" s="62"/>
      <c r="F50" s="62"/>
      <c r="G50" s="270">
        <f t="shared" si="5"/>
        <v>0</v>
      </c>
    </row>
    <row r="51" spans="1:7" ht="15.75">
      <c r="A51" s="354">
        <f t="shared" si="6"/>
        <v>41</v>
      </c>
      <c r="B51" s="14">
        <f t="shared" si="7"/>
        <v>859</v>
      </c>
      <c r="C51" s="21" t="s">
        <v>592</v>
      </c>
      <c r="D51" s="17"/>
      <c r="E51" s="62"/>
      <c r="F51" s="62"/>
      <c r="G51" s="270">
        <f t="shared" si="5"/>
        <v>0</v>
      </c>
    </row>
    <row r="52" spans="1:7" ht="15.75">
      <c r="A52" s="354">
        <f t="shared" si="6"/>
        <v>42</v>
      </c>
      <c r="B52" s="14">
        <f t="shared" si="7"/>
        <v>860</v>
      </c>
      <c r="C52" s="15" t="s">
        <v>1049</v>
      </c>
      <c r="D52" s="17"/>
      <c r="E52" s="62"/>
      <c r="F52" s="62"/>
      <c r="G52" s="270">
        <f t="shared" si="5"/>
        <v>0</v>
      </c>
    </row>
    <row r="53" spans="1:7" ht="15.75">
      <c r="A53" s="354"/>
      <c r="B53" s="1171"/>
      <c r="C53" s="45" t="s">
        <v>504</v>
      </c>
      <c r="D53" s="1009"/>
      <c r="E53" s="62">
        <f>SUM(E42:E52)</f>
        <v>0</v>
      </c>
      <c r="F53" s="62">
        <f>SUM(F42:F52)</f>
        <v>0</v>
      </c>
      <c r="G53" s="270">
        <f t="shared" si="5"/>
        <v>0</v>
      </c>
    </row>
    <row r="54" spans="1:7" ht="15.75">
      <c r="A54" s="354">
        <f>A52+1</f>
        <v>43</v>
      </c>
      <c r="B54" s="405"/>
      <c r="C54" s="1020" t="s">
        <v>490</v>
      </c>
      <c r="D54" s="1008"/>
      <c r="E54" s="453"/>
      <c r="F54" s="453"/>
      <c r="G54" s="1013"/>
    </row>
    <row r="55" spans="1:7" ht="15.75">
      <c r="A55" s="354">
        <f aca="true" t="shared" si="8" ref="A55:A62">A54+1</f>
        <v>44</v>
      </c>
      <c r="B55" s="14">
        <f>B52+1</f>
        <v>861</v>
      </c>
      <c r="C55" s="15" t="s">
        <v>1050</v>
      </c>
      <c r="D55" s="17"/>
      <c r="E55" s="62"/>
      <c r="F55" s="62"/>
      <c r="G55" s="270">
        <f aca="true" t="shared" si="9" ref="G55:G63">E55-F55</f>
        <v>0</v>
      </c>
    </row>
    <row r="56" spans="1:7" ht="15.75">
      <c r="A56" s="354">
        <f t="shared" si="8"/>
        <v>45</v>
      </c>
      <c r="B56" s="14">
        <f aca="true" t="shared" si="10" ref="B56:B61">B55+1</f>
        <v>862</v>
      </c>
      <c r="C56" s="15" t="s">
        <v>493</v>
      </c>
      <c r="D56" s="17"/>
      <c r="E56" s="62"/>
      <c r="F56" s="62"/>
      <c r="G56" s="270">
        <f t="shared" si="9"/>
        <v>0</v>
      </c>
    </row>
    <row r="57" spans="1:7" ht="15.75">
      <c r="A57" s="354">
        <f t="shared" si="8"/>
        <v>46</v>
      </c>
      <c r="B57" s="14">
        <f t="shared" si="10"/>
        <v>863</v>
      </c>
      <c r="C57" s="15" t="s">
        <v>626</v>
      </c>
      <c r="D57" s="17"/>
      <c r="E57" s="62"/>
      <c r="F57" s="62"/>
      <c r="G57" s="270">
        <f t="shared" si="9"/>
        <v>0</v>
      </c>
    </row>
    <row r="58" spans="1:7" ht="15.75">
      <c r="A58" s="354">
        <f t="shared" si="8"/>
        <v>47</v>
      </c>
      <c r="B58" s="14">
        <f t="shared" si="10"/>
        <v>864</v>
      </c>
      <c r="C58" s="15" t="s">
        <v>594</v>
      </c>
      <c r="D58" s="17"/>
      <c r="E58" s="62"/>
      <c r="F58" s="62"/>
      <c r="G58" s="270">
        <f t="shared" si="9"/>
        <v>0</v>
      </c>
    </row>
    <row r="59" spans="1:7" ht="15.75">
      <c r="A59" s="354">
        <f t="shared" si="8"/>
        <v>48</v>
      </c>
      <c r="B59" s="14">
        <f t="shared" si="10"/>
        <v>865</v>
      </c>
      <c r="C59" s="15" t="s">
        <v>627</v>
      </c>
      <c r="D59" s="17"/>
      <c r="E59" s="62"/>
      <c r="F59" s="62"/>
      <c r="G59" s="270">
        <f t="shared" si="9"/>
        <v>0</v>
      </c>
    </row>
    <row r="60" spans="1:7" ht="15.75">
      <c r="A60" s="354">
        <f t="shared" si="8"/>
        <v>49</v>
      </c>
      <c r="B60" s="14">
        <f t="shared" si="10"/>
        <v>866</v>
      </c>
      <c r="C60" s="15" t="s">
        <v>620</v>
      </c>
      <c r="D60" s="17"/>
      <c r="E60" s="62"/>
      <c r="F60" s="62"/>
      <c r="G60" s="270">
        <f t="shared" si="9"/>
        <v>0</v>
      </c>
    </row>
    <row r="61" spans="1:7" ht="15.75">
      <c r="A61" s="354">
        <f t="shared" si="8"/>
        <v>50</v>
      </c>
      <c r="B61" s="14">
        <f t="shared" si="10"/>
        <v>867</v>
      </c>
      <c r="C61" s="15" t="s">
        <v>1006</v>
      </c>
      <c r="D61" s="17"/>
      <c r="E61" s="62"/>
      <c r="F61" s="62"/>
      <c r="G61" s="270">
        <f t="shared" si="9"/>
        <v>0</v>
      </c>
    </row>
    <row r="62" spans="1:7" ht="15.75">
      <c r="A62" s="354">
        <f t="shared" si="8"/>
        <v>51</v>
      </c>
      <c r="B62" s="14">
        <v>870</v>
      </c>
      <c r="C62" s="15" t="s">
        <v>486</v>
      </c>
      <c r="D62" s="17"/>
      <c r="E62" s="62"/>
      <c r="F62" s="62"/>
      <c r="G62" s="270">
        <f t="shared" si="9"/>
        <v>0</v>
      </c>
    </row>
    <row r="63" spans="1:7" ht="15.75">
      <c r="A63" s="24"/>
      <c r="B63" s="1171"/>
      <c r="C63" s="45" t="s">
        <v>505</v>
      </c>
      <c r="D63" s="1009"/>
      <c r="E63" s="62">
        <f>SUM(E55:E62)</f>
        <v>0</v>
      </c>
      <c r="F63" s="62">
        <f>SUM(F55:F62)</f>
        <v>0</v>
      </c>
      <c r="G63" s="270">
        <f t="shared" si="9"/>
        <v>0</v>
      </c>
    </row>
    <row r="64" spans="1:7" ht="18.75">
      <c r="A64" s="1012">
        <v>52</v>
      </c>
      <c r="B64" s="14"/>
      <c r="C64" s="448" t="s">
        <v>628</v>
      </c>
      <c r="D64" s="26"/>
      <c r="E64" s="468" t="s">
        <v>1417</v>
      </c>
      <c r="F64" s="475" t="s">
        <v>1417</v>
      </c>
      <c r="G64" s="476" t="s">
        <v>1417</v>
      </c>
    </row>
    <row r="65" spans="1:7" ht="15.75">
      <c r="A65" s="354">
        <v>53</v>
      </c>
      <c r="B65" s="405"/>
      <c r="C65" s="1020" t="s">
        <v>485</v>
      </c>
      <c r="D65" s="1008"/>
      <c r="E65" s="453"/>
      <c r="F65" s="453"/>
      <c r="G65" s="474"/>
    </row>
    <row r="66" spans="1:7" ht="15.75">
      <c r="A66" s="354">
        <f>A65+1</f>
        <v>54</v>
      </c>
      <c r="B66" s="14">
        <f>B62+1</f>
        <v>871</v>
      </c>
      <c r="C66" s="21" t="s">
        <v>629</v>
      </c>
      <c r="D66" s="17"/>
      <c r="E66" s="62"/>
      <c r="F66" s="62"/>
      <c r="G66" s="270">
        <f>E66-F66</f>
        <v>0</v>
      </c>
    </row>
    <row r="67" spans="1:7" ht="15.75">
      <c r="A67" s="354">
        <f>A66+1</f>
        <v>55</v>
      </c>
      <c r="B67" s="14">
        <f>B66+1</f>
        <v>872</v>
      </c>
      <c r="C67" s="15" t="s">
        <v>610</v>
      </c>
      <c r="D67" s="17"/>
      <c r="E67" s="62"/>
      <c r="F67" s="62"/>
      <c r="G67" s="270">
        <f>E67-F67</f>
        <v>0</v>
      </c>
    </row>
    <row r="68" spans="1:7" ht="15.75">
      <c r="A68" s="354">
        <f>A67+1</f>
        <v>56</v>
      </c>
      <c r="B68" s="14">
        <f>B67+1</f>
        <v>873</v>
      </c>
      <c r="C68" s="15" t="s">
        <v>630</v>
      </c>
      <c r="D68" s="17"/>
      <c r="E68" s="62"/>
      <c r="F68" s="62"/>
      <c r="G68" s="270">
        <f>E68-F68</f>
        <v>0</v>
      </c>
    </row>
    <row r="69" spans="1:7" ht="15.75">
      <c r="A69" s="354">
        <f>A68+1</f>
        <v>57</v>
      </c>
      <c r="B69" s="14">
        <f>B68+1</f>
        <v>874</v>
      </c>
      <c r="C69" s="15" t="s">
        <v>631</v>
      </c>
      <c r="D69" s="17"/>
      <c r="E69" s="62"/>
      <c r="F69" s="62"/>
      <c r="G69" s="270">
        <f>E69-F69</f>
        <v>0</v>
      </c>
    </row>
    <row r="70" spans="1:7" ht="15.75">
      <c r="A70" s="354">
        <f>A69+1</f>
        <v>58</v>
      </c>
      <c r="B70" s="14">
        <f>B69+1</f>
        <v>875</v>
      </c>
      <c r="C70" s="15" t="s">
        <v>632</v>
      </c>
      <c r="D70" s="17"/>
      <c r="E70" s="62"/>
      <c r="F70" s="62"/>
      <c r="G70" s="270">
        <f>E70-F70</f>
        <v>0</v>
      </c>
    </row>
    <row r="71" spans="1:7" ht="15.75">
      <c r="A71" s="4"/>
      <c r="D71" s="2"/>
      <c r="E71" s="2"/>
      <c r="F71" s="2"/>
      <c r="G71" s="2"/>
    </row>
  </sheetData>
  <sheetProtection/>
  <printOptions horizontalCentered="1" verticalCentered="1"/>
  <pageMargins left="0.5" right="0.5" top="0.35" bottom="0.35" header="0.35" footer="0.35"/>
  <pageSetup horizontalDpi="300" verticalDpi="300" orientation="portrait" scale="60" r:id="rId1"/>
  <headerFooter alignWithMargins="0">
    <oddFooter>&amp;C&amp;[Page 32</oddFooter>
  </headerFooter>
</worksheet>
</file>

<file path=xl/worksheets/sheet34.xml><?xml version="1.0" encoding="utf-8"?>
<worksheet xmlns="http://schemas.openxmlformats.org/spreadsheetml/2006/main" xmlns:r="http://schemas.openxmlformats.org/officeDocument/2006/relationships">
  <dimension ref="A1:G73"/>
  <sheetViews>
    <sheetView zoomScale="75" zoomScaleNormal="75" zoomScalePageLayoutView="0" workbookViewId="0" topLeftCell="A46">
      <selection activeCell="J64" sqref="J64"/>
    </sheetView>
  </sheetViews>
  <sheetFormatPr defaultColWidth="9.00390625" defaultRowHeight="15.75"/>
  <cols>
    <col min="1" max="1" width="4.625" style="0" customWidth="1"/>
    <col min="2" max="2" width="8.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2023</v>
      </c>
      <c r="B1" s="1"/>
      <c r="C1" s="1"/>
      <c r="D1" s="1"/>
      <c r="E1" s="134"/>
      <c r="F1" s="52"/>
      <c r="G1" s="52"/>
    </row>
    <row r="2" spans="1:7" ht="15.75">
      <c r="A2" s="306"/>
      <c r="B2" s="306"/>
      <c r="C2" s="306"/>
      <c r="D2" s="306"/>
      <c r="E2" s="296"/>
      <c r="F2" s="296"/>
      <c r="G2" s="306"/>
    </row>
    <row r="3" spans="1:7" ht="15.75">
      <c r="A3" s="50" t="s">
        <v>633</v>
      </c>
      <c r="B3" s="50"/>
      <c r="C3" s="23"/>
      <c r="D3" s="8"/>
      <c r="E3" s="8"/>
      <c r="F3" s="296"/>
      <c r="G3" s="306"/>
    </row>
    <row r="4" spans="1:7" ht="15.75">
      <c r="A4" s="51" t="s">
        <v>1199</v>
      </c>
      <c r="B4" s="51"/>
      <c r="C4" s="51"/>
      <c r="D4" s="28"/>
      <c r="E4" s="28"/>
      <c r="F4" s="28"/>
      <c r="G4" s="28"/>
    </row>
    <row r="5" spans="1:7" ht="15.75">
      <c r="A5" s="347" t="s">
        <v>1212</v>
      </c>
      <c r="B5" s="446"/>
      <c r="C5" s="2"/>
      <c r="D5" s="186" t="s">
        <v>1200</v>
      </c>
      <c r="E5" s="6" t="s">
        <v>1201</v>
      </c>
      <c r="F5" s="6" t="s">
        <v>1201</v>
      </c>
      <c r="G5" s="7"/>
    </row>
    <row r="6" spans="1:7" ht="15.75">
      <c r="A6" s="351"/>
      <c r="B6" s="8"/>
      <c r="C6" s="8"/>
      <c r="D6" s="6" t="s">
        <v>286</v>
      </c>
      <c r="E6" s="6" t="s">
        <v>1231</v>
      </c>
      <c r="F6" s="6" t="s">
        <v>1411</v>
      </c>
      <c r="G6" s="9" t="s">
        <v>1204</v>
      </c>
    </row>
    <row r="7" spans="1:7" ht="15.75">
      <c r="A7" s="351" t="s">
        <v>1564</v>
      </c>
      <c r="B7" s="22" t="s">
        <v>1205</v>
      </c>
      <c r="C7" s="120"/>
      <c r="D7" s="6" t="s">
        <v>1575</v>
      </c>
      <c r="E7" s="6" t="s">
        <v>1207</v>
      </c>
      <c r="F7" s="6" t="s">
        <v>1207</v>
      </c>
      <c r="G7" s="9" t="s">
        <v>1208</v>
      </c>
    </row>
    <row r="8" spans="1:7" ht="15.75">
      <c r="A8" s="353" t="s">
        <v>1575</v>
      </c>
      <c r="B8" s="27" t="s">
        <v>287</v>
      </c>
      <c r="C8" s="121"/>
      <c r="D8" s="10" t="s">
        <v>288</v>
      </c>
      <c r="E8" s="10" t="s">
        <v>1576</v>
      </c>
      <c r="F8" s="10" t="s">
        <v>1577</v>
      </c>
      <c r="G8" s="11" t="s">
        <v>1578</v>
      </c>
    </row>
    <row r="9" spans="1:7" ht="18.75">
      <c r="A9" s="354">
        <v>1</v>
      </c>
      <c r="B9" s="14">
        <f>'405.3-O&amp;M Exp'!B70+1</f>
        <v>876</v>
      </c>
      <c r="C9" s="15" t="s">
        <v>634</v>
      </c>
      <c r="D9" s="13"/>
      <c r="E9" s="468"/>
      <c r="F9" s="469"/>
      <c r="G9" s="270">
        <f aca="true" t="shared" si="0" ref="G9:G15">E9-F9</f>
        <v>0</v>
      </c>
    </row>
    <row r="10" spans="1:7" ht="15.75">
      <c r="A10" s="354">
        <f aca="true" t="shared" si="1" ref="A10:B13">A9+1</f>
        <v>2</v>
      </c>
      <c r="B10" s="14">
        <f t="shared" si="1"/>
        <v>877</v>
      </c>
      <c r="C10" s="15" t="s">
        <v>635</v>
      </c>
      <c r="D10" s="1012"/>
      <c r="E10" s="632"/>
      <c r="F10" s="471"/>
      <c r="G10" s="270">
        <f t="shared" si="0"/>
        <v>0</v>
      </c>
    </row>
    <row r="11" spans="1:7" ht="15.75">
      <c r="A11" s="354">
        <f t="shared" si="1"/>
        <v>3</v>
      </c>
      <c r="B11" s="14">
        <f t="shared" si="1"/>
        <v>878</v>
      </c>
      <c r="C11" s="21" t="s">
        <v>1645</v>
      </c>
      <c r="D11" s="13"/>
      <c r="E11" s="62"/>
      <c r="F11" s="62"/>
      <c r="G11" s="270">
        <f t="shared" si="0"/>
        <v>0</v>
      </c>
    </row>
    <row r="12" spans="1:7" ht="15.75">
      <c r="A12" s="354">
        <f t="shared" si="1"/>
        <v>4</v>
      </c>
      <c r="B12" s="14">
        <f t="shared" si="1"/>
        <v>879</v>
      </c>
      <c r="C12" s="15" t="s">
        <v>1646</v>
      </c>
      <c r="D12" s="13"/>
      <c r="E12" s="62"/>
      <c r="F12" s="62"/>
      <c r="G12" s="270">
        <f t="shared" si="0"/>
        <v>0</v>
      </c>
    </row>
    <row r="13" spans="1:7" ht="15.75">
      <c r="A13" s="354">
        <f t="shared" si="1"/>
        <v>5</v>
      </c>
      <c r="B13" s="14">
        <f t="shared" si="1"/>
        <v>880</v>
      </c>
      <c r="C13" s="15" t="s">
        <v>592</v>
      </c>
      <c r="D13" s="13"/>
      <c r="E13" s="62"/>
      <c r="F13" s="62"/>
      <c r="G13" s="270">
        <f t="shared" si="0"/>
        <v>0</v>
      </c>
    </row>
    <row r="14" spans="1:7" ht="15.75">
      <c r="A14" s="354">
        <f>A13+1</f>
        <v>6</v>
      </c>
      <c r="B14" s="14">
        <v>881</v>
      </c>
      <c r="C14" s="15" t="s">
        <v>1049</v>
      </c>
      <c r="D14" s="13"/>
      <c r="E14" s="62"/>
      <c r="F14" s="62"/>
      <c r="G14" s="270">
        <f t="shared" si="0"/>
        <v>0</v>
      </c>
    </row>
    <row r="15" spans="1:7" ht="15.75">
      <c r="A15" s="354">
        <f>A14+1</f>
        <v>7</v>
      </c>
      <c r="B15" s="1171"/>
      <c r="C15" s="45" t="s">
        <v>503</v>
      </c>
      <c r="D15" s="13"/>
      <c r="E15" s="632">
        <f>SUM(E9:E14)+SUM('405.3-O&amp;M Exp'!E66:E70)</f>
        <v>0</v>
      </c>
      <c r="F15" s="454">
        <f>SUM(F9:F14)+SUM('405.3-O&amp;M Exp'!F66:F70)</f>
        <v>0</v>
      </c>
      <c r="G15" s="270">
        <f t="shared" si="0"/>
        <v>0</v>
      </c>
    </row>
    <row r="16" spans="1:7" ht="15.75">
      <c r="A16" s="354">
        <v>7</v>
      </c>
      <c r="B16" s="405"/>
      <c r="C16" s="1020" t="s">
        <v>490</v>
      </c>
      <c r="D16" s="452"/>
      <c r="E16" s="453"/>
      <c r="F16" s="453"/>
      <c r="G16" s="473"/>
    </row>
    <row r="17" spans="1:7" ht="15.75">
      <c r="A17" s="354">
        <f>A16+1</f>
        <v>8</v>
      </c>
      <c r="B17" s="14">
        <v>885</v>
      </c>
      <c r="C17" s="15" t="s">
        <v>1050</v>
      </c>
      <c r="D17" s="13"/>
      <c r="E17" s="62"/>
      <c r="F17" s="62"/>
      <c r="G17" s="270">
        <f aca="true" t="shared" si="2" ref="G17:G27">E17-F17</f>
        <v>0</v>
      </c>
    </row>
    <row r="18" spans="1:7" ht="15.75">
      <c r="A18" s="354">
        <f aca="true" t="shared" si="3" ref="A18:A37">A17+1</f>
        <v>9</v>
      </c>
      <c r="B18" s="14">
        <f aca="true" t="shared" si="4" ref="B18:B25">B17+1</f>
        <v>886</v>
      </c>
      <c r="C18" s="15" t="s">
        <v>493</v>
      </c>
      <c r="D18" s="13"/>
      <c r="E18" s="62"/>
      <c r="F18" s="62"/>
      <c r="G18" s="270">
        <f t="shared" si="2"/>
        <v>0</v>
      </c>
    </row>
    <row r="19" spans="1:7" ht="15.75">
      <c r="A19" s="354">
        <f t="shared" si="3"/>
        <v>10</v>
      </c>
      <c r="B19" s="14">
        <f t="shared" si="4"/>
        <v>887</v>
      </c>
      <c r="C19" s="15" t="s">
        <v>626</v>
      </c>
      <c r="D19" s="13"/>
      <c r="E19" s="62"/>
      <c r="F19" s="62"/>
      <c r="G19" s="270">
        <f t="shared" si="2"/>
        <v>0</v>
      </c>
    </row>
    <row r="20" spans="1:7" ht="15.75">
      <c r="A20" s="354">
        <f t="shared" si="3"/>
        <v>11</v>
      </c>
      <c r="B20" s="14">
        <f t="shared" si="4"/>
        <v>888</v>
      </c>
      <c r="C20" s="15" t="s">
        <v>594</v>
      </c>
      <c r="D20" s="13"/>
      <c r="E20" s="62"/>
      <c r="F20" s="62"/>
      <c r="G20" s="270">
        <f t="shared" si="2"/>
        <v>0</v>
      </c>
    </row>
    <row r="21" spans="1:7" ht="15.75">
      <c r="A21" s="354">
        <f t="shared" si="3"/>
        <v>12</v>
      </c>
      <c r="B21" s="14">
        <f t="shared" si="4"/>
        <v>889</v>
      </c>
      <c r="C21" s="15" t="s">
        <v>124</v>
      </c>
      <c r="D21" s="17"/>
      <c r="E21" s="62"/>
      <c r="F21" s="62"/>
      <c r="G21" s="270">
        <f t="shared" si="2"/>
        <v>0</v>
      </c>
    </row>
    <row r="22" spans="1:7" ht="15.75">
      <c r="A22" s="354">
        <f t="shared" si="3"/>
        <v>13</v>
      </c>
      <c r="B22" s="14">
        <f t="shared" si="4"/>
        <v>890</v>
      </c>
      <c r="C22" s="15" t="s">
        <v>125</v>
      </c>
      <c r="D22" s="184"/>
      <c r="E22" s="455"/>
      <c r="F22" s="455"/>
      <c r="G22" s="270">
        <f t="shared" si="2"/>
        <v>0</v>
      </c>
    </row>
    <row r="23" spans="1:7" ht="15.75">
      <c r="A23" s="354">
        <f t="shared" si="3"/>
        <v>14</v>
      </c>
      <c r="B23" s="14">
        <f t="shared" si="4"/>
        <v>891</v>
      </c>
      <c r="C23" s="15" t="s">
        <v>126</v>
      </c>
      <c r="D23" s="17"/>
      <c r="E23" s="62"/>
      <c r="F23" s="62"/>
      <c r="G23" s="270">
        <f t="shared" si="2"/>
        <v>0</v>
      </c>
    </row>
    <row r="24" spans="1:7" ht="15.75">
      <c r="A24" s="354">
        <f t="shared" si="3"/>
        <v>15</v>
      </c>
      <c r="B24" s="14">
        <f t="shared" si="4"/>
        <v>892</v>
      </c>
      <c r="C24" s="15" t="s">
        <v>127</v>
      </c>
      <c r="D24" s="13"/>
      <c r="E24" s="62"/>
      <c r="F24" s="62"/>
      <c r="G24" s="270">
        <f t="shared" si="2"/>
        <v>0</v>
      </c>
    </row>
    <row r="25" spans="1:7" ht="15.75">
      <c r="A25" s="354">
        <f t="shared" si="3"/>
        <v>16</v>
      </c>
      <c r="B25" s="14">
        <f t="shared" si="4"/>
        <v>893</v>
      </c>
      <c r="C25" s="15" t="s">
        <v>128</v>
      </c>
      <c r="D25" s="13"/>
      <c r="E25" s="62"/>
      <c r="F25" s="62"/>
      <c r="G25" s="270">
        <f t="shared" si="2"/>
        <v>0</v>
      </c>
    </row>
    <row r="26" spans="1:7" ht="15.75">
      <c r="A26" s="354">
        <f t="shared" si="3"/>
        <v>17</v>
      </c>
      <c r="B26" s="14">
        <v>894</v>
      </c>
      <c r="C26" s="15" t="s">
        <v>1006</v>
      </c>
      <c r="D26" s="13"/>
      <c r="E26" s="62"/>
      <c r="F26" s="62"/>
      <c r="G26" s="270">
        <f t="shared" si="2"/>
        <v>0</v>
      </c>
    </row>
    <row r="27" spans="1:7" ht="15.75">
      <c r="A27" s="354"/>
      <c r="B27" s="1171"/>
      <c r="C27" s="45" t="s">
        <v>30</v>
      </c>
      <c r="D27" s="808"/>
      <c r="E27" s="632">
        <f>SUM(E17:E26)</f>
        <v>0</v>
      </c>
      <c r="F27" s="632">
        <f>SUM(F17:F26)</f>
        <v>0</v>
      </c>
      <c r="G27" s="270">
        <f t="shared" si="2"/>
        <v>0</v>
      </c>
    </row>
    <row r="28" spans="1:7" ht="18.75">
      <c r="A28" s="354">
        <f>A26+1</f>
        <v>18</v>
      </c>
      <c r="B28" s="14"/>
      <c r="C28" s="448" t="s">
        <v>129</v>
      </c>
      <c r="D28" s="452"/>
      <c r="E28" s="1023" t="s">
        <v>1417</v>
      </c>
      <c r="F28" s="1024" t="s">
        <v>1417</v>
      </c>
      <c r="G28" s="1026" t="s">
        <v>1417</v>
      </c>
    </row>
    <row r="29" spans="1:7" ht="15.75">
      <c r="A29" s="354">
        <f t="shared" si="3"/>
        <v>19</v>
      </c>
      <c r="B29" s="405"/>
      <c r="C29" s="1020" t="s">
        <v>130</v>
      </c>
      <c r="D29" s="26"/>
      <c r="E29" s="454"/>
      <c r="F29" s="454"/>
      <c r="G29" s="472"/>
    </row>
    <row r="30" spans="1:7" ht="15.75">
      <c r="A30" s="354">
        <f t="shared" si="3"/>
        <v>20</v>
      </c>
      <c r="B30" s="14">
        <v>901</v>
      </c>
      <c r="C30" s="15" t="s">
        <v>131</v>
      </c>
      <c r="D30" s="184"/>
      <c r="E30" s="455"/>
      <c r="F30" s="455"/>
      <c r="G30" s="270">
        <f aca="true" t="shared" si="5" ref="G30:G35">E30-F30</f>
        <v>0</v>
      </c>
    </row>
    <row r="31" spans="1:7" ht="15.75">
      <c r="A31" s="354">
        <f t="shared" si="3"/>
        <v>21</v>
      </c>
      <c r="B31" s="14">
        <v>902</v>
      </c>
      <c r="C31" s="15" t="s">
        <v>132</v>
      </c>
      <c r="D31" s="13"/>
      <c r="E31" s="62"/>
      <c r="F31" s="62"/>
      <c r="G31" s="270">
        <f t="shared" si="5"/>
        <v>0</v>
      </c>
    </row>
    <row r="32" spans="1:7" ht="15.75">
      <c r="A32" s="354">
        <f t="shared" si="3"/>
        <v>22</v>
      </c>
      <c r="B32" s="14">
        <v>903</v>
      </c>
      <c r="C32" s="15" t="s">
        <v>133</v>
      </c>
      <c r="D32" s="13"/>
      <c r="E32" s="62"/>
      <c r="F32" s="62"/>
      <c r="G32" s="270">
        <f t="shared" si="5"/>
        <v>0</v>
      </c>
    </row>
    <row r="33" spans="1:7" ht="15.75">
      <c r="A33" s="354">
        <f t="shared" si="3"/>
        <v>23</v>
      </c>
      <c r="B33" s="14">
        <v>904</v>
      </c>
      <c r="C33" s="15" t="s">
        <v>134</v>
      </c>
      <c r="D33" s="13"/>
      <c r="E33" s="62"/>
      <c r="F33" s="62"/>
      <c r="G33" s="270">
        <f t="shared" si="5"/>
        <v>0</v>
      </c>
    </row>
    <row r="34" spans="1:7" ht="15.75">
      <c r="A34" s="354">
        <f t="shared" si="3"/>
        <v>24</v>
      </c>
      <c r="B34" s="14">
        <v>905</v>
      </c>
      <c r="C34" s="15" t="s">
        <v>135</v>
      </c>
      <c r="D34" s="13"/>
      <c r="E34" s="62"/>
      <c r="F34" s="62"/>
      <c r="G34" s="270">
        <f t="shared" si="5"/>
        <v>0</v>
      </c>
    </row>
    <row r="35" spans="1:7" ht="15.75">
      <c r="A35" s="354"/>
      <c r="B35" s="1171"/>
      <c r="C35" s="45" t="s">
        <v>1550</v>
      </c>
      <c r="D35" s="808"/>
      <c r="E35" s="632">
        <f>SUM(E30:E34)</f>
        <v>0</v>
      </c>
      <c r="F35" s="632">
        <f>SUM(F30:F34)</f>
        <v>0</v>
      </c>
      <c r="G35" s="270">
        <f t="shared" si="5"/>
        <v>0</v>
      </c>
    </row>
    <row r="36" spans="1:7" ht="18.75">
      <c r="A36" s="354">
        <f>A34+1</f>
        <v>25</v>
      </c>
      <c r="B36" s="1014"/>
      <c r="C36" s="448" t="s">
        <v>136</v>
      </c>
      <c r="D36" s="1008"/>
      <c r="E36" s="1023" t="s">
        <v>1417</v>
      </c>
      <c r="F36" s="1024" t="s">
        <v>1417</v>
      </c>
      <c r="G36" s="1026" t="s">
        <v>1417</v>
      </c>
    </row>
    <row r="37" spans="1:7" ht="15.75">
      <c r="A37" s="354">
        <f t="shared" si="3"/>
        <v>26</v>
      </c>
      <c r="B37" s="405"/>
      <c r="C37" s="1020" t="s">
        <v>130</v>
      </c>
      <c r="D37" s="20"/>
      <c r="E37" s="1021"/>
      <c r="F37" s="1021"/>
      <c r="G37" s="270">
        <f aca="true" t="shared" si="6" ref="G37:G42">E37-F37</f>
        <v>0</v>
      </c>
    </row>
    <row r="38" spans="1:7" ht="15.75">
      <c r="A38" s="354">
        <f>A37+1</f>
        <v>27</v>
      </c>
      <c r="B38" s="14">
        <v>907</v>
      </c>
      <c r="C38" s="15" t="s">
        <v>131</v>
      </c>
      <c r="D38" s="184"/>
      <c r="E38" s="455"/>
      <c r="F38" s="455"/>
      <c r="G38" s="270">
        <f t="shared" si="6"/>
        <v>0</v>
      </c>
    </row>
    <row r="39" spans="1:7" ht="15.75">
      <c r="A39" s="354">
        <f>A38+1</f>
        <v>28</v>
      </c>
      <c r="B39" s="14">
        <f>B38+1</f>
        <v>908</v>
      </c>
      <c r="C39" s="15" t="s">
        <v>137</v>
      </c>
      <c r="D39" s="1014"/>
      <c r="E39" s="1015"/>
      <c r="F39" s="470"/>
      <c r="G39" s="270">
        <f t="shared" si="6"/>
        <v>0</v>
      </c>
    </row>
    <row r="40" spans="1:7" ht="15.75">
      <c r="A40" s="354">
        <f>A39+1</f>
        <v>29</v>
      </c>
      <c r="B40" s="14">
        <f>B39+1</f>
        <v>909</v>
      </c>
      <c r="C40" s="15" t="s">
        <v>138</v>
      </c>
      <c r="D40" s="184"/>
      <c r="E40" s="455"/>
      <c r="F40" s="455"/>
      <c r="G40" s="270">
        <f t="shared" si="6"/>
        <v>0</v>
      </c>
    </row>
    <row r="41" spans="1:7" ht="18.75">
      <c r="A41" s="354">
        <f aca="true" t="shared" si="7" ref="A41:A73">A40+1</f>
        <v>30</v>
      </c>
      <c r="B41" s="14">
        <f>B40+1</f>
        <v>910</v>
      </c>
      <c r="C41" s="15" t="s">
        <v>139</v>
      </c>
      <c r="D41" s="13"/>
      <c r="E41" s="468"/>
      <c r="F41" s="1018"/>
      <c r="G41" s="270">
        <f t="shared" si="6"/>
        <v>0</v>
      </c>
    </row>
    <row r="42" spans="1:7" ht="15.75">
      <c r="A42" s="354"/>
      <c r="B42" s="1171"/>
      <c r="C42" s="45" t="s">
        <v>1551</v>
      </c>
      <c r="D42" s="808"/>
      <c r="E42" s="632">
        <f>SUM(E38:E41)</f>
        <v>0</v>
      </c>
      <c r="F42" s="632">
        <f>SUM(F38:F41)</f>
        <v>0</v>
      </c>
      <c r="G42" s="270">
        <f t="shared" si="6"/>
        <v>0</v>
      </c>
    </row>
    <row r="43" spans="1:7" ht="18.75">
      <c r="A43" s="354">
        <f>A41+1</f>
        <v>31</v>
      </c>
      <c r="B43" s="1017"/>
      <c r="C43" s="448" t="s">
        <v>140</v>
      </c>
      <c r="D43" s="26"/>
      <c r="E43" s="1023" t="s">
        <v>1417</v>
      </c>
      <c r="F43" s="1024" t="s">
        <v>1417</v>
      </c>
      <c r="G43" s="1026" t="s">
        <v>1417</v>
      </c>
    </row>
    <row r="44" spans="1:7" ht="15.75">
      <c r="A44" s="354">
        <f t="shared" si="7"/>
        <v>32</v>
      </c>
      <c r="B44" s="1016"/>
      <c r="C44" s="1019" t="s">
        <v>485</v>
      </c>
      <c r="D44" s="26"/>
      <c r="E44" s="454"/>
      <c r="F44" s="454"/>
      <c r="G44" s="472"/>
    </row>
    <row r="45" spans="1:7" ht="15.75">
      <c r="A45" s="354">
        <f t="shared" si="7"/>
        <v>33</v>
      </c>
      <c r="B45" s="14">
        <f>B41+1</f>
        <v>911</v>
      </c>
      <c r="C45" s="15" t="s">
        <v>131</v>
      </c>
      <c r="D45" s="13"/>
      <c r="E45" s="62"/>
      <c r="F45" s="62"/>
      <c r="G45" s="270">
        <f aca="true" t="shared" si="8" ref="G45:G51">E45-F45</f>
        <v>0</v>
      </c>
    </row>
    <row r="46" spans="1:7" ht="15.75">
      <c r="A46" s="354">
        <f t="shared" si="7"/>
        <v>34</v>
      </c>
      <c r="B46" s="14">
        <f>B45+1</f>
        <v>912</v>
      </c>
      <c r="C46" s="447" t="s">
        <v>141</v>
      </c>
      <c r="D46" s="13"/>
      <c r="E46" s="62"/>
      <c r="F46" s="62"/>
      <c r="G46" s="270">
        <f t="shared" si="8"/>
        <v>0</v>
      </c>
    </row>
    <row r="47" spans="1:7" ht="15.75">
      <c r="A47" s="354">
        <f t="shared" si="7"/>
        <v>35</v>
      </c>
      <c r="B47" s="14">
        <f>B46+1</f>
        <v>913</v>
      </c>
      <c r="C47" s="21" t="s">
        <v>142</v>
      </c>
      <c r="D47" s="13"/>
      <c r="E47" s="62"/>
      <c r="F47" s="62"/>
      <c r="G47" s="270">
        <f t="shared" si="8"/>
        <v>0</v>
      </c>
    </row>
    <row r="48" spans="1:7" ht="15.75">
      <c r="A48" s="354">
        <f t="shared" si="7"/>
        <v>36</v>
      </c>
      <c r="B48" s="14">
        <f>B47+1</f>
        <v>914</v>
      </c>
      <c r="C48" s="15" t="s">
        <v>143</v>
      </c>
      <c r="D48" s="1012"/>
      <c r="E48" s="1005"/>
      <c r="F48" s="1013"/>
      <c r="G48" s="270">
        <f t="shared" si="8"/>
        <v>0</v>
      </c>
    </row>
    <row r="49" spans="1:7" ht="15.75">
      <c r="A49" s="354">
        <f t="shared" si="7"/>
        <v>37</v>
      </c>
      <c r="B49" s="14">
        <f>B48+1</f>
        <v>915</v>
      </c>
      <c r="C49" s="21" t="s">
        <v>143</v>
      </c>
      <c r="D49" s="13"/>
      <c r="E49" s="62"/>
      <c r="F49" s="62"/>
      <c r="G49" s="270">
        <f t="shared" si="8"/>
        <v>0</v>
      </c>
    </row>
    <row r="50" spans="1:7" ht="15.75">
      <c r="A50" s="354">
        <f t="shared" si="7"/>
        <v>38</v>
      </c>
      <c r="B50" s="14">
        <f>B49+1</f>
        <v>916</v>
      </c>
      <c r="C50" s="15" t="s">
        <v>1661</v>
      </c>
      <c r="D50" s="13"/>
      <c r="E50" s="62"/>
      <c r="F50" s="62"/>
      <c r="G50" s="270">
        <f t="shared" si="8"/>
        <v>0</v>
      </c>
    </row>
    <row r="51" spans="1:7" ht="15.75">
      <c r="A51" s="354"/>
      <c r="B51" s="1011"/>
      <c r="C51" s="1175" t="s">
        <v>1552</v>
      </c>
      <c r="D51" s="456"/>
      <c r="E51" s="632">
        <f>SUM(E45:E50)</f>
        <v>0</v>
      </c>
      <c r="F51" s="632">
        <f>SUM(F45:F50)</f>
        <v>0</v>
      </c>
      <c r="G51" s="270">
        <f t="shared" si="8"/>
        <v>0</v>
      </c>
    </row>
    <row r="52" spans="1:7" ht="18.75">
      <c r="A52" s="354">
        <f>A50+1</f>
        <v>39</v>
      </c>
      <c r="B52" s="14"/>
      <c r="C52" s="448" t="s">
        <v>1662</v>
      </c>
      <c r="D52" s="452"/>
      <c r="E52" s="1023" t="s">
        <v>1417</v>
      </c>
      <c r="F52" s="1023" t="s">
        <v>1417</v>
      </c>
      <c r="G52" s="1026" t="s">
        <v>1417</v>
      </c>
    </row>
    <row r="53" spans="1:7" ht="15.75">
      <c r="A53" s="354">
        <f t="shared" si="7"/>
        <v>40</v>
      </c>
      <c r="B53" s="1016"/>
      <c r="C53" s="1019" t="s">
        <v>485</v>
      </c>
      <c r="D53" s="452"/>
      <c r="E53" s="453"/>
      <c r="F53" s="453"/>
      <c r="G53" s="473"/>
    </row>
    <row r="54" spans="1:7" ht="15.75">
      <c r="A54" s="354">
        <f t="shared" si="7"/>
        <v>41</v>
      </c>
      <c r="B54" s="14">
        <v>920</v>
      </c>
      <c r="C54" s="15" t="s">
        <v>1663</v>
      </c>
      <c r="D54" s="17"/>
      <c r="E54" s="62"/>
      <c r="F54" s="62"/>
      <c r="G54" s="270">
        <f aca="true" t="shared" si="9" ref="G54:G67">E54-F54</f>
        <v>0</v>
      </c>
    </row>
    <row r="55" spans="1:7" ht="15.75">
      <c r="A55" s="354">
        <f t="shared" si="7"/>
        <v>42</v>
      </c>
      <c r="B55" s="14">
        <v>921</v>
      </c>
      <c r="C55" s="447" t="s">
        <v>1664</v>
      </c>
      <c r="D55" s="184"/>
      <c r="E55" s="455"/>
      <c r="F55" s="455"/>
      <c r="G55" s="270">
        <f t="shared" si="9"/>
        <v>0</v>
      </c>
    </row>
    <row r="56" spans="1:7" ht="15.75">
      <c r="A56" s="354">
        <f t="shared" si="7"/>
        <v>43</v>
      </c>
      <c r="B56" s="14">
        <v>922</v>
      </c>
      <c r="C56" s="21" t="s">
        <v>1665</v>
      </c>
      <c r="D56" s="184"/>
      <c r="E56" s="455"/>
      <c r="F56" s="455"/>
      <c r="G56" s="270">
        <f t="shared" si="9"/>
        <v>0</v>
      </c>
    </row>
    <row r="57" spans="1:7" ht="15.75">
      <c r="A57" s="354">
        <f t="shared" si="7"/>
        <v>44</v>
      </c>
      <c r="B57" s="14">
        <v>923</v>
      </c>
      <c r="C57" s="15" t="s">
        <v>1666</v>
      </c>
      <c r="D57" s="13"/>
      <c r="E57" s="62"/>
      <c r="F57" s="62"/>
      <c r="G57" s="270">
        <f t="shared" si="9"/>
        <v>0</v>
      </c>
    </row>
    <row r="58" spans="1:7" ht="15.75">
      <c r="A58" s="354">
        <f t="shared" si="7"/>
        <v>45</v>
      </c>
      <c r="B58" s="14">
        <v>924</v>
      </c>
      <c r="C58" s="21" t="s">
        <v>1667</v>
      </c>
      <c r="D58" s="13"/>
      <c r="E58" s="62"/>
      <c r="F58" s="62"/>
      <c r="G58" s="270">
        <f t="shared" si="9"/>
        <v>0</v>
      </c>
    </row>
    <row r="59" spans="1:7" ht="15.75">
      <c r="A59" s="354">
        <f t="shared" si="7"/>
        <v>46</v>
      </c>
      <c r="B59" s="14">
        <v>925</v>
      </c>
      <c r="C59" s="15" t="s">
        <v>1668</v>
      </c>
      <c r="D59" s="13"/>
      <c r="E59" s="62"/>
      <c r="F59" s="62"/>
      <c r="G59" s="270">
        <f t="shared" si="9"/>
        <v>0</v>
      </c>
    </row>
    <row r="60" spans="1:7" ht="15.75">
      <c r="A60" s="354">
        <f t="shared" si="7"/>
        <v>47</v>
      </c>
      <c r="B60" s="14">
        <v>926</v>
      </c>
      <c r="C60" s="15" t="s">
        <v>1669</v>
      </c>
      <c r="D60" s="13"/>
      <c r="E60" s="62"/>
      <c r="F60" s="62"/>
      <c r="G60" s="270">
        <f t="shared" si="9"/>
        <v>0</v>
      </c>
    </row>
    <row r="61" spans="1:7" ht="15.75">
      <c r="A61" s="354">
        <f t="shared" si="7"/>
        <v>48</v>
      </c>
      <c r="B61" s="14">
        <v>927</v>
      </c>
      <c r="C61" s="447" t="s">
        <v>1670</v>
      </c>
      <c r="D61" s="17"/>
      <c r="E61" s="62"/>
      <c r="F61" s="62"/>
      <c r="G61" s="270">
        <f t="shared" si="9"/>
        <v>0</v>
      </c>
    </row>
    <row r="62" spans="1:7" ht="15.75">
      <c r="A62" s="354">
        <f t="shared" si="7"/>
        <v>49</v>
      </c>
      <c r="B62" s="14">
        <v>928</v>
      </c>
      <c r="C62" s="21" t="s">
        <v>1671</v>
      </c>
      <c r="D62" s="184"/>
      <c r="E62" s="455"/>
      <c r="F62" s="455"/>
      <c r="G62" s="270">
        <f t="shared" si="9"/>
        <v>0</v>
      </c>
    </row>
    <row r="63" spans="1:7" ht="15.75">
      <c r="A63" s="354">
        <f t="shared" si="7"/>
        <v>50</v>
      </c>
      <c r="B63" s="14">
        <v>929</v>
      </c>
      <c r="C63" s="15" t="s">
        <v>1084</v>
      </c>
      <c r="D63" s="13"/>
      <c r="E63" s="62"/>
      <c r="F63" s="62"/>
      <c r="G63" s="270">
        <f t="shared" si="9"/>
        <v>0</v>
      </c>
    </row>
    <row r="64" spans="1:7" ht="15.75">
      <c r="A64" s="354">
        <f t="shared" si="7"/>
        <v>51</v>
      </c>
      <c r="B64" s="14">
        <v>930.1</v>
      </c>
      <c r="C64" s="21" t="s">
        <v>1672</v>
      </c>
      <c r="D64" s="13"/>
      <c r="E64" s="62"/>
      <c r="F64" s="62"/>
      <c r="G64" s="270">
        <f t="shared" si="9"/>
        <v>0</v>
      </c>
    </row>
    <row r="65" spans="1:7" ht="15.75">
      <c r="A65" s="354">
        <f t="shared" si="7"/>
        <v>52</v>
      </c>
      <c r="B65" s="14">
        <v>930.2</v>
      </c>
      <c r="C65" s="15" t="s">
        <v>1673</v>
      </c>
      <c r="D65" s="13"/>
      <c r="E65" s="62"/>
      <c r="F65" s="62"/>
      <c r="G65" s="270">
        <f t="shared" si="9"/>
        <v>0</v>
      </c>
    </row>
    <row r="66" spans="1:7" ht="15.75">
      <c r="A66" s="354">
        <f>A65+1</f>
        <v>53</v>
      </c>
      <c r="B66" s="14">
        <v>931</v>
      </c>
      <c r="C66" s="15" t="s">
        <v>1049</v>
      </c>
      <c r="D66" s="13"/>
      <c r="E66" s="62"/>
      <c r="F66" s="62"/>
      <c r="G66" s="270">
        <f t="shared" si="9"/>
        <v>0</v>
      </c>
    </row>
    <row r="67" spans="1:7" ht="15.75">
      <c r="A67" s="354">
        <f>A66+1</f>
        <v>54</v>
      </c>
      <c r="B67" s="14"/>
      <c r="C67" s="45" t="s">
        <v>502</v>
      </c>
      <c r="D67" s="13"/>
      <c r="E67" s="1170">
        <f>SUM(E54:E66)</f>
        <v>0</v>
      </c>
      <c r="F67" s="1170">
        <f>SUM(F54:F66)</f>
        <v>0</v>
      </c>
      <c r="G67" s="270">
        <f t="shared" si="9"/>
        <v>0</v>
      </c>
    </row>
    <row r="68" spans="1:7" ht="15.75">
      <c r="A68" s="354">
        <f>A66+1</f>
        <v>54</v>
      </c>
      <c r="B68" s="14"/>
      <c r="C68" s="448" t="s">
        <v>490</v>
      </c>
      <c r="D68" s="38"/>
      <c r="E68" s="451"/>
      <c r="F68" s="451"/>
      <c r="G68" s="1013"/>
    </row>
    <row r="69" spans="1:7" ht="15.75">
      <c r="A69" s="354">
        <f t="shared" si="7"/>
        <v>55</v>
      </c>
      <c r="B69" s="14">
        <v>932</v>
      </c>
      <c r="C69" s="15" t="s">
        <v>1674</v>
      </c>
      <c r="D69" s="1012"/>
      <c r="E69" s="1005"/>
      <c r="F69" s="632"/>
      <c r="G69" s="270">
        <f>E69-F69</f>
        <v>0</v>
      </c>
    </row>
    <row r="70" spans="1:7" ht="15.75">
      <c r="A70" s="354">
        <v>57</v>
      </c>
      <c r="B70" s="14"/>
      <c r="C70" s="45" t="s">
        <v>26</v>
      </c>
      <c r="D70" s="1012"/>
      <c r="E70" s="1169">
        <f>SUM(E67+E69)</f>
        <v>0</v>
      </c>
      <c r="F70" s="1169">
        <f>SUM(F67+F69)</f>
        <v>0</v>
      </c>
      <c r="G70" s="270">
        <f>E70-F70</f>
        <v>0</v>
      </c>
    </row>
    <row r="71" spans="1:7" ht="15.75">
      <c r="A71" s="354">
        <f t="shared" si="7"/>
        <v>58</v>
      </c>
      <c r="B71" s="14"/>
      <c r="C71" s="15"/>
      <c r="D71" s="1012"/>
      <c r="E71" s="1167"/>
      <c r="F71" s="1167"/>
      <c r="G71" s="1168"/>
    </row>
    <row r="72" spans="1:7" ht="15.75">
      <c r="A72" s="354">
        <f t="shared" si="7"/>
        <v>59</v>
      </c>
      <c r="B72" s="14"/>
      <c r="C72" s="15" t="s">
        <v>27</v>
      </c>
      <c r="D72" s="1012"/>
      <c r="E72" s="1169">
        <f>E67+E51+E42+E35+E15+'405.3-O&amp;M Exp'!E53+'405.3-O&amp;M Exp'!E29+'405.2-O&amp;M Exp'!E57+'405.2-O&amp;M Exp'!E38+'405.2-O&amp;M Exp'!E22+'405.1-O&amp;M Exp'!E63+'405.1-O&amp;M Exp'!E45+'405.1-O&amp;M Exp'!E17+'405-O&amp;M Exp'!E16+'405-O&amp;M Exp'!E35+'405-O&amp;M Exp'!E43+'405-O&amp;M Exp'!E57</f>
        <v>0</v>
      </c>
      <c r="F72" s="1169">
        <f>F67+F51+F42+F35+F15+'405.3-O&amp;M Exp'!F53+'405.3-O&amp;M Exp'!F29+'405.2-O&amp;M Exp'!F57+'405.2-O&amp;M Exp'!F38+'405.2-O&amp;M Exp'!F22+'405.1-O&amp;M Exp'!F63+'405.1-O&amp;M Exp'!F45+'405.1-O&amp;M Exp'!F17+'405-O&amp;M Exp'!F16+'405-O&amp;M Exp'!F35+'405-O&amp;M Exp'!F43+'405-O&amp;M Exp'!F57</f>
        <v>0</v>
      </c>
      <c r="G72" s="270">
        <f>E72-F72</f>
        <v>0</v>
      </c>
    </row>
    <row r="73" spans="1:7" ht="15.75">
      <c r="A73" s="354">
        <f t="shared" si="7"/>
        <v>60</v>
      </c>
      <c r="B73" s="14"/>
      <c r="C73" s="15" t="s">
        <v>28</v>
      </c>
      <c r="D73" s="1012"/>
      <c r="E73" s="1167">
        <f>E69+E27+'405.3-O&amp;M Exp'!E63+'405.2-O&amp;M Exp'!E48+'405.2-O&amp;M Exp'!E68+'405.1-O&amp;M Exp'!E28+'405.1-O&amp;M Exp'!E55+'405-O&amp;M Exp'!E23</f>
        <v>0</v>
      </c>
      <c r="F73" s="1167">
        <f>F69+F27+'405.3-O&amp;M Exp'!F63+'405.2-O&amp;M Exp'!F48+'405.2-O&amp;M Exp'!F69+'405.1-O&amp;M Exp'!F28+'405.1-O&amp;M Exp'!F55+'405-O&amp;M Exp'!F23</f>
        <v>0</v>
      </c>
      <c r="G73" s="270">
        <f>E73-F73</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33</oddFooter>
  </headerFooter>
</worksheet>
</file>

<file path=xl/worksheets/sheet35.xml><?xml version="1.0" encoding="utf-8"?>
<worksheet xmlns="http://schemas.openxmlformats.org/spreadsheetml/2006/main" xmlns:r="http://schemas.openxmlformats.org/officeDocument/2006/relationships">
  <sheetPr transitionEvaluation="1">
    <pageSetUpPr fitToPage="1"/>
  </sheetPr>
  <dimension ref="A1:Q41"/>
  <sheetViews>
    <sheetView showGridLines="0" zoomScale="75" zoomScaleNormal="75" zoomScalePageLayoutView="0" workbookViewId="0" topLeftCell="A1">
      <selection activeCell="A25" sqref="A25"/>
    </sheetView>
  </sheetViews>
  <sheetFormatPr defaultColWidth="8.75390625" defaultRowHeight="15.75"/>
  <cols>
    <col min="1" max="1" width="4.625" style="81" customWidth="1"/>
    <col min="2" max="2" width="45.625" style="81" customWidth="1"/>
    <col min="3" max="4" width="20.50390625" style="81" customWidth="1"/>
    <col min="5" max="5" width="20.625" style="81" customWidth="1"/>
    <col min="6" max="6" width="22.125" style="81" customWidth="1"/>
    <col min="7" max="16384" width="8.75390625" style="81" customWidth="1"/>
  </cols>
  <sheetData>
    <row r="1" spans="1:17" s="2" customFormat="1" ht="16.5" thickBot="1">
      <c r="A1" s="1" t="str">
        <f>'Table Contents'!$A$1</f>
        <v>Annual Report of:                                                                                                                 Year Ended December 31, 2023</v>
      </c>
      <c r="B1" s="1"/>
      <c r="C1" s="1"/>
      <c r="D1" s="1"/>
      <c r="E1" s="1"/>
      <c r="F1" s="544"/>
      <c r="G1" s="38"/>
      <c r="I1" s="3"/>
      <c r="J1" s="3"/>
      <c r="K1" s="3"/>
      <c r="L1" s="3"/>
      <c r="M1" s="3"/>
      <c r="N1" s="3"/>
      <c r="O1" s="3"/>
      <c r="P1" s="3"/>
      <c r="Q1" s="3"/>
    </row>
    <row r="2" spans="1:17" s="287" customFormat="1" ht="15.75">
      <c r="A2" s="306"/>
      <c r="B2" s="306"/>
      <c r="C2" s="306"/>
      <c r="D2" s="306"/>
      <c r="E2" s="296"/>
      <c r="F2" s="296"/>
      <c r="G2" s="306"/>
      <c r="H2" s="306"/>
      <c r="I2" s="296"/>
      <c r="J2" s="296"/>
      <c r="K2" s="296"/>
      <c r="L2" s="312"/>
      <c r="M2" s="312"/>
      <c r="N2" s="312"/>
      <c r="O2" s="312"/>
      <c r="P2" s="312"/>
      <c r="Q2" s="312"/>
    </row>
    <row r="3" spans="1:6" ht="15.75">
      <c r="A3" s="223" t="s">
        <v>1675</v>
      </c>
      <c r="B3" s="224"/>
      <c r="C3" s="224"/>
      <c r="D3" s="224"/>
      <c r="E3" s="224"/>
      <c r="F3" s="224"/>
    </row>
    <row r="4" ht="15.75">
      <c r="A4" s="288" t="s">
        <v>1676</v>
      </c>
    </row>
    <row r="5" ht="15.75">
      <c r="A5" s="288" t="s">
        <v>1677</v>
      </c>
    </row>
    <row r="6" spans="1:6" ht="15.75">
      <c r="A6" s="225"/>
      <c r="B6" s="225"/>
      <c r="C6" s="225"/>
      <c r="D6" s="225"/>
      <c r="E6" s="225"/>
      <c r="F6" s="1034"/>
    </row>
    <row r="7" spans="1:11" ht="15.75">
      <c r="A7" s="228"/>
      <c r="B7" s="227"/>
      <c r="C7" s="227"/>
      <c r="D7" s="226"/>
      <c r="E7" s="1038" t="s">
        <v>1678</v>
      </c>
      <c r="F7" s="1034"/>
      <c r="G7" s="268"/>
      <c r="H7" s="268"/>
      <c r="I7" s="268"/>
      <c r="J7" s="268"/>
      <c r="K7" s="268"/>
    </row>
    <row r="8" spans="1:11" ht="15.75">
      <c r="A8" s="228"/>
      <c r="B8" s="227"/>
      <c r="C8" s="227" t="s">
        <v>1679</v>
      </c>
      <c r="D8" s="227" t="s">
        <v>1680</v>
      </c>
      <c r="E8" s="228" t="s">
        <v>1681</v>
      </c>
      <c r="F8" s="1034"/>
      <c r="G8" s="268"/>
      <c r="H8" s="268"/>
      <c r="I8" s="268"/>
      <c r="J8" s="268"/>
      <c r="K8" s="268"/>
    </row>
    <row r="9" spans="1:11" ht="15.75">
      <c r="A9" s="228" t="s">
        <v>1564</v>
      </c>
      <c r="B9" s="267" t="s">
        <v>1682</v>
      </c>
      <c r="C9" s="227" t="s">
        <v>822</v>
      </c>
      <c r="D9" s="226" t="s">
        <v>1683</v>
      </c>
      <c r="E9" s="1039" t="s">
        <v>1684</v>
      </c>
      <c r="F9" s="1034"/>
      <c r="G9" s="268"/>
      <c r="H9" s="268"/>
      <c r="I9" s="268"/>
      <c r="J9" s="268"/>
      <c r="K9" s="268"/>
    </row>
    <row r="10" spans="1:6" ht="16.5" thickBot="1">
      <c r="A10" s="229" t="s">
        <v>1575</v>
      </c>
      <c r="B10" s="230" t="s">
        <v>287</v>
      </c>
      <c r="C10" s="230" t="s">
        <v>288</v>
      </c>
      <c r="D10" s="230" t="s">
        <v>1576</v>
      </c>
      <c r="E10" s="1040" t="s">
        <v>1577</v>
      </c>
      <c r="F10" s="1035"/>
    </row>
    <row r="11" spans="1:8" ht="15.75">
      <c r="A11" s="231">
        <v>1</v>
      </c>
      <c r="B11" s="232" t="s">
        <v>1685</v>
      </c>
      <c r="C11" s="233"/>
      <c r="D11" s="233"/>
      <c r="E11" s="233"/>
      <c r="F11" s="1036"/>
      <c r="H11" s="82"/>
    </row>
    <row r="12" spans="1:8" ht="15.75">
      <c r="A12" s="231">
        <v>2</v>
      </c>
      <c r="B12" s="232" t="s">
        <v>1686</v>
      </c>
      <c r="C12" s="233"/>
      <c r="D12" s="233"/>
      <c r="E12" s="233"/>
      <c r="F12" s="1036"/>
      <c r="H12" s="82"/>
    </row>
    <row r="13" spans="1:8" ht="15.75">
      <c r="A13" s="231">
        <v>3</v>
      </c>
      <c r="B13" s="232" t="s">
        <v>1687</v>
      </c>
      <c r="C13" s="233"/>
      <c r="D13" s="233"/>
      <c r="E13" s="233"/>
      <c r="F13" s="1036"/>
      <c r="H13" s="82"/>
    </row>
    <row r="14" spans="1:8" ht="15.75">
      <c r="A14" s="231">
        <v>4</v>
      </c>
      <c r="B14" s="232" t="s">
        <v>1688</v>
      </c>
      <c r="C14" s="233"/>
      <c r="D14" s="233"/>
      <c r="E14" s="233"/>
      <c r="F14" s="1036"/>
      <c r="H14" s="82"/>
    </row>
    <row r="15" spans="1:8" ht="15.75">
      <c r="A15" s="231">
        <v>5</v>
      </c>
      <c r="B15" s="232" t="s">
        <v>1689</v>
      </c>
      <c r="C15" s="233"/>
      <c r="D15" s="233"/>
      <c r="E15" s="233"/>
      <c r="F15" s="1036"/>
      <c r="H15" s="82"/>
    </row>
    <row r="16" spans="1:8" ht="15.75">
      <c r="A16" s="231">
        <v>6</v>
      </c>
      <c r="B16" s="234" t="s">
        <v>1690</v>
      </c>
      <c r="C16" s="279"/>
      <c r="D16" s="233"/>
      <c r="E16" s="233"/>
      <c r="F16" s="1036"/>
      <c r="H16" s="82"/>
    </row>
    <row r="17" spans="1:8" ht="15.75">
      <c r="A17" s="231">
        <v>7</v>
      </c>
      <c r="B17" s="234" t="s">
        <v>1691</v>
      </c>
      <c r="C17" s="279"/>
      <c r="D17" s="233"/>
      <c r="E17" s="233"/>
      <c r="F17" s="1036"/>
      <c r="H17" s="82"/>
    </row>
    <row r="18" spans="1:8" ht="15.75">
      <c r="A18" s="231">
        <v>8</v>
      </c>
      <c r="B18" s="234" t="s">
        <v>1692</v>
      </c>
      <c r="C18" s="233"/>
      <c r="D18" s="233"/>
      <c r="E18" s="233"/>
      <c r="F18" s="1036"/>
      <c r="H18" s="82"/>
    </row>
    <row r="19" spans="1:8" ht="15.75">
      <c r="A19" s="231">
        <v>9</v>
      </c>
      <c r="B19" s="234"/>
      <c r="C19" s="233"/>
      <c r="D19" s="233"/>
      <c r="E19" s="233"/>
      <c r="F19" s="1036"/>
      <c r="H19" s="82"/>
    </row>
    <row r="20" spans="1:8" ht="15.75">
      <c r="A20" s="231">
        <v>10</v>
      </c>
      <c r="B20" s="234"/>
      <c r="C20" s="233"/>
      <c r="D20" s="233"/>
      <c r="E20" s="233"/>
      <c r="F20" s="1036"/>
      <c r="H20" s="82"/>
    </row>
    <row r="21" spans="1:8" ht="15.75">
      <c r="A21" s="231">
        <v>11</v>
      </c>
      <c r="B21" s="234" t="s">
        <v>160</v>
      </c>
      <c r="C21" s="235">
        <f>SUM(C11:C20)</f>
        <v>0</v>
      </c>
      <c r="D21" s="235">
        <f>SUM(D11:D20)</f>
        <v>0</v>
      </c>
      <c r="E21" s="235">
        <f>SUM(E11:E20)</f>
        <v>0</v>
      </c>
      <c r="F21" s="1037"/>
      <c r="H21" s="82"/>
    </row>
    <row r="22" ht="15.75">
      <c r="H22" s="82"/>
    </row>
    <row r="23" spans="1:6" ht="15.75">
      <c r="A23" s="223" t="s">
        <v>1693</v>
      </c>
      <c r="B23" s="224"/>
      <c r="C23" s="224"/>
      <c r="D23" s="224"/>
      <c r="E23" s="224"/>
      <c r="F23" s="224"/>
    </row>
    <row r="24" ht="15.75">
      <c r="A24" s="288" t="s">
        <v>1694</v>
      </c>
    </row>
    <row r="25" ht="15.75">
      <c r="A25" s="288" t="s">
        <v>636</v>
      </c>
    </row>
    <row r="26" spans="1:6" ht="15.75">
      <c r="A26" s="236" t="s">
        <v>1695</v>
      </c>
      <c r="B26" s="225"/>
      <c r="C26" s="225"/>
      <c r="D26" s="225"/>
      <c r="E26" s="225"/>
      <c r="F26" s="225"/>
    </row>
    <row r="27" spans="1:6" ht="15.75">
      <c r="A27" s="228"/>
      <c r="B27" s="227"/>
      <c r="C27" s="227"/>
      <c r="D27" s="226" t="s">
        <v>1696</v>
      </c>
      <c r="E27" s="227"/>
      <c r="F27" s="227" t="s">
        <v>1697</v>
      </c>
    </row>
    <row r="28" spans="1:6" ht="15.75">
      <c r="A28" s="228"/>
      <c r="B28" s="227"/>
      <c r="C28" s="227" t="s">
        <v>1679</v>
      </c>
      <c r="D28" s="226" t="s">
        <v>1698</v>
      </c>
      <c r="E28" s="227" t="s">
        <v>1680</v>
      </c>
      <c r="F28" s="227" t="s">
        <v>1699</v>
      </c>
    </row>
    <row r="29" spans="1:6" ht="15.75">
      <c r="A29" s="228" t="s">
        <v>1564</v>
      </c>
      <c r="B29" s="267" t="s">
        <v>1682</v>
      </c>
      <c r="C29" s="226" t="s">
        <v>822</v>
      </c>
      <c r="D29" s="226" t="s">
        <v>1700</v>
      </c>
      <c r="E29" s="226" t="s">
        <v>1701</v>
      </c>
      <c r="F29" s="226" t="s">
        <v>1702</v>
      </c>
    </row>
    <row r="30" spans="1:6" ht="16.5" thickBot="1">
      <c r="A30" s="229" t="s">
        <v>1575</v>
      </c>
      <c r="B30" s="230" t="s">
        <v>287</v>
      </c>
      <c r="C30" s="230" t="s">
        <v>288</v>
      </c>
      <c r="D30" s="230" t="s">
        <v>1576</v>
      </c>
      <c r="E30" s="230" t="s">
        <v>1577</v>
      </c>
      <c r="F30" s="230" t="s">
        <v>1578</v>
      </c>
    </row>
    <row r="31" spans="1:8" ht="15.75">
      <c r="A31" s="231">
        <v>1</v>
      </c>
      <c r="B31" s="232" t="s">
        <v>1703</v>
      </c>
      <c r="C31" s="233"/>
      <c r="D31" s="233"/>
      <c r="E31" s="233"/>
      <c r="F31" s="233"/>
      <c r="H31" s="82"/>
    </row>
    <row r="32" spans="1:8" ht="15.75">
      <c r="A32" s="231">
        <v>2</v>
      </c>
      <c r="B32" s="234" t="s">
        <v>1704</v>
      </c>
      <c r="C32" s="233"/>
      <c r="D32" s="233"/>
      <c r="E32" s="233"/>
      <c r="F32" s="233"/>
      <c r="H32" s="82"/>
    </row>
    <row r="33" spans="1:8" ht="15.75">
      <c r="A33" s="231">
        <v>3</v>
      </c>
      <c r="B33" s="234" t="s">
        <v>1705</v>
      </c>
      <c r="C33" s="233"/>
      <c r="D33" s="233"/>
      <c r="E33" s="233"/>
      <c r="F33" s="233"/>
      <c r="H33" s="82"/>
    </row>
    <row r="34" spans="1:8" ht="15.75">
      <c r="A34" s="231">
        <v>4</v>
      </c>
      <c r="B34" s="232"/>
      <c r="C34" s="279"/>
      <c r="D34" s="233"/>
      <c r="E34" s="233"/>
      <c r="F34" s="233"/>
      <c r="H34" s="82"/>
    </row>
    <row r="35" spans="1:8" ht="15.75">
      <c r="A35" s="231">
        <v>5</v>
      </c>
      <c r="B35" s="232"/>
      <c r="C35" s="233"/>
      <c r="D35" s="233"/>
      <c r="E35" s="233"/>
      <c r="F35" s="233"/>
      <c r="H35" s="82"/>
    </row>
    <row r="36" spans="1:8" ht="15.75">
      <c r="A36" s="231">
        <v>6</v>
      </c>
      <c r="B36" s="234"/>
      <c r="C36" s="233"/>
      <c r="D36" s="233"/>
      <c r="E36" s="233"/>
      <c r="F36" s="233"/>
      <c r="H36" s="82"/>
    </row>
    <row r="37" spans="1:8" ht="15.75">
      <c r="A37" s="231">
        <v>7</v>
      </c>
      <c r="B37" s="234"/>
      <c r="C37" s="233"/>
      <c r="D37" s="233"/>
      <c r="E37" s="233"/>
      <c r="F37" s="233"/>
      <c r="H37" s="82"/>
    </row>
    <row r="38" spans="1:8" ht="15.75">
      <c r="A38" s="231">
        <v>8</v>
      </c>
      <c r="B38" s="234" t="s">
        <v>1692</v>
      </c>
      <c r="C38" s="233"/>
      <c r="D38" s="233"/>
      <c r="E38" s="233"/>
      <c r="F38" s="233"/>
      <c r="H38" s="82"/>
    </row>
    <row r="39" spans="1:8" ht="15.75">
      <c r="A39" s="231">
        <v>9</v>
      </c>
      <c r="B39" s="234"/>
      <c r="C39" s="233"/>
      <c r="D39" s="233"/>
      <c r="E39" s="233"/>
      <c r="F39" s="233"/>
      <c r="H39" s="82"/>
    </row>
    <row r="40" spans="1:8" ht="15.75">
      <c r="A40" s="231">
        <v>10</v>
      </c>
      <c r="B40" s="234"/>
      <c r="C40" s="233"/>
      <c r="D40" s="233"/>
      <c r="E40" s="233"/>
      <c r="F40" s="233"/>
      <c r="H40" s="82"/>
    </row>
    <row r="41" spans="1:8" ht="15.75">
      <c r="A41" s="231">
        <v>11</v>
      </c>
      <c r="B41" s="234" t="s">
        <v>160</v>
      </c>
      <c r="C41" s="235">
        <f>SUM(C31:C40)</f>
        <v>0</v>
      </c>
      <c r="D41" s="235">
        <f>SUM(D31:D40)</f>
        <v>0</v>
      </c>
      <c r="E41" s="235">
        <f>SUM(E31:E40)</f>
        <v>0</v>
      </c>
      <c r="F41" s="235">
        <f>SUM(F31:F40)</f>
        <v>0</v>
      </c>
      <c r="H41" s="82"/>
    </row>
  </sheetData>
  <sheetProtection/>
  <printOptions horizontalCentered="1"/>
  <pageMargins left="0.5" right="0.5" top="0.5" bottom="0.5" header="0.5" footer="0.25"/>
  <pageSetup fitToHeight="1" fitToWidth="1" horizontalDpi="300" verticalDpi="300" orientation="landscape" scale="84" r:id="rId1"/>
  <headerFooter alignWithMargins="0">
    <oddFooter>&amp;C&amp;[Page 34</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11" sqref="C11"/>
    </sheetView>
  </sheetViews>
  <sheetFormatPr defaultColWidth="9.00390625" defaultRowHeight="15.75"/>
  <cols>
    <col min="1" max="1" width="5.00390625" style="0" customWidth="1"/>
    <col min="2" max="2" width="31.25390625" style="0" customWidth="1"/>
    <col min="3" max="6" width="13.75390625" style="0" customWidth="1"/>
  </cols>
  <sheetData>
    <row r="1" spans="1:6" ht="15.75">
      <c r="A1" s="798" t="str">
        <f>'Table Contents'!$A$1</f>
        <v>Annual Report of:                                                                                                                 Year Ended December 31, 2023</v>
      </c>
      <c r="B1" s="574"/>
      <c r="C1" s="574"/>
      <c r="D1" s="574"/>
      <c r="E1" s="574"/>
      <c r="F1" s="575"/>
    </row>
    <row r="2" spans="1:6" ht="15.75">
      <c r="A2" s="576" t="s">
        <v>172</v>
      </c>
      <c r="B2" s="577"/>
      <c r="C2" s="577"/>
      <c r="D2" s="577"/>
      <c r="E2" s="577"/>
      <c r="F2" s="578"/>
    </row>
    <row r="3" spans="1:6" ht="15.75">
      <c r="A3" s="579"/>
      <c r="B3" s="575"/>
      <c r="C3" s="574"/>
      <c r="D3" s="574"/>
      <c r="E3" s="574"/>
      <c r="F3" s="580"/>
    </row>
    <row r="4" spans="1:6" ht="15.75">
      <c r="A4" s="581"/>
      <c r="B4" s="575"/>
      <c r="C4" s="574"/>
      <c r="D4" s="574"/>
      <c r="E4" s="574"/>
      <c r="F4" s="580"/>
    </row>
    <row r="5" spans="1:6" ht="15.75">
      <c r="A5" s="579" t="s">
        <v>987</v>
      </c>
      <c r="B5" s="575" t="s">
        <v>1229</v>
      </c>
      <c r="C5" s="574"/>
      <c r="D5" s="574"/>
      <c r="E5" s="574"/>
      <c r="F5" s="580"/>
    </row>
    <row r="6" spans="1:6" ht="15.75">
      <c r="A6" s="582"/>
      <c r="B6" s="583"/>
      <c r="C6" s="584"/>
      <c r="D6" s="584"/>
      <c r="E6" s="584"/>
      <c r="F6" s="585"/>
    </row>
    <row r="7" spans="1:6" ht="15.75">
      <c r="A7" s="586"/>
      <c r="F7" s="587"/>
    </row>
    <row r="8" spans="1:6" ht="15.75">
      <c r="A8" s="588"/>
      <c r="B8" s="589"/>
      <c r="C8" s="589"/>
      <c r="D8" s="588"/>
      <c r="E8" s="588" t="s">
        <v>1230</v>
      </c>
      <c r="F8" s="588" t="s">
        <v>1230</v>
      </c>
    </row>
    <row r="9" spans="1:6" ht="15.75">
      <c r="A9" s="590" t="s">
        <v>1564</v>
      </c>
      <c r="B9" s="590" t="s">
        <v>526</v>
      </c>
      <c r="C9" s="590" t="s">
        <v>1560</v>
      </c>
      <c r="D9" s="590" t="s">
        <v>1231</v>
      </c>
      <c r="E9" s="590" t="s">
        <v>1232</v>
      </c>
      <c r="F9" s="590" t="s">
        <v>1573</v>
      </c>
    </row>
    <row r="10" spans="1:6" ht="15.75">
      <c r="A10" s="591" t="s">
        <v>1575</v>
      </c>
      <c r="B10" s="591" t="s">
        <v>287</v>
      </c>
      <c r="C10" s="591" t="s">
        <v>288</v>
      </c>
      <c r="D10" s="591" t="s">
        <v>1576</v>
      </c>
      <c r="E10" s="591" t="s">
        <v>1577</v>
      </c>
      <c r="F10" s="591" t="s">
        <v>1578</v>
      </c>
    </row>
    <row r="11" spans="1:6" ht="15.75">
      <c r="A11" s="590">
        <v>1</v>
      </c>
      <c r="B11" s="592" t="s">
        <v>1233</v>
      </c>
      <c r="C11" s="593"/>
      <c r="D11" s="593"/>
      <c r="E11" s="593"/>
      <c r="F11" s="593"/>
    </row>
    <row r="12" spans="1:6" ht="15.75">
      <c r="A12" s="590">
        <v>2</v>
      </c>
      <c r="B12" s="592" t="s">
        <v>1234</v>
      </c>
      <c r="C12" s="594"/>
      <c r="D12" s="594"/>
      <c r="E12" s="594"/>
      <c r="F12" s="594"/>
    </row>
    <row r="13" spans="1:6" ht="15.75">
      <c r="A13" s="590">
        <v>3</v>
      </c>
      <c r="B13" s="592" t="s">
        <v>1235</v>
      </c>
      <c r="C13" s="594"/>
      <c r="D13" s="594"/>
      <c r="E13" s="594"/>
      <c r="F13" s="594"/>
    </row>
    <row r="14" spans="1:6" ht="15.75">
      <c r="A14" s="590">
        <v>4</v>
      </c>
      <c r="B14" s="592" t="s">
        <v>1236</v>
      </c>
      <c r="C14" s="593"/>
      <c r="D14" s="593"/>
      <c r="E14" s="593"/>
      <c r="F14" s="593"/>
    </row>
    <row r="15" spans="1:6" ht="15.75">
      <c r="A15" s="590">
        <v>5</v>
      </c>
      <c r="B15" s="592" t="s">
        <v>1237</v>
      </c>
      <c r="D15" s="594"/>
      <c r="E15" s="594"/>
      <c r="F15" s="594"/>
    </row>
    <row r="16" spans="1:6" ht="15.75">
      <c r="A16" s="590"/>
      <c r="B16" s="592" t="s">
        <v>1238</v>
      </c>
      <c r="C16" s="594">
        <f>SUM(C11-C12-C13-C14)</f>
        <v>0</v>
      </c>
      <c r="D16" s="594">
        <f>SUM(D11-D12-D13-D14)</f>
        <v>0</v>
      </c>
      <c r="E16" s="594">
        <f>SUM(E11-E12-E13-E14)</f>
        <v>0</v>
      </c>
      <c r="F16" s="594">
        <f>SUM(F11-F12-F13-F14)</f>
        <v>0</v>
      </c>
    </row>
    <row r="17" spans="1:6" ht="15.75">
      <c r="A17" s="590">
        <v>6</v>
      </c>
      <c r="B17" s="592" t="s">
        <v>1239</v>
      </c>
      <c r="C17" s="593"/>
      <c r="D17" s="593"/>
      <c r="E17" s="593"/>
      <c r="F17" s="593"/>
    </row>
    <row r="18" spans="1:6" ht="15.75">
      <c r="A18" s="590">
        <v>7</v>
      </c>
      <c r="B18" s="592" t="s">
        <v>1240</v>
      </c>
      <c r="C18" s="595"/>
      <c r="D18" s="593"/>
      <c r="E18" s="593"/>
      <c r="F18" s="593"/>
    </row>
    <row r="19" spans="1:6" ht="15.75">
      <c r="A19" s="590"/>
      <c r="B19" s="592" t="s">
        <v>1241</v>
      </c>
      <c r="C19" s="596">
        <f>SUM(C15+C17)</f>
        <v>0</v>
      </c>
      <c r="D19" s="1194">
        <f>SUM(D15+D17)</f>
        <v>0</v>
      </c>
      <c r="E19" s="1194">
        <f>SUM(E15+E17)</f>
        <v>0</v>
      </c>
      <c r="F19" s="1194">
        <f>SUM(F15+F17)</f>
        <v>0</v>
      </c>
    </row>
    <row r="20" spans="1:6" ht="15.75">
      <c r="A20" s="590">
        <v>8</v>
      </c>
      <c r="B20" s="592" t="s">
        <v>1242</v>
      </c>
      <c r="C20" s="594"/>
      <c r="D20" s="594"/>
      <c r="E20" s="594"/>
      <c r="F20" s="594"/>
    </row>
    <row r="21" spans="1:6" ht="15.75">
      <c r="A21" s="590">
        <v>9</v>
      </c>
      <c r="B21" s="592" t="s">
        <v>1243</v>
      </c>
      <c r="C21" s="594"/>
      <c r="D21" s="594"/>
      <c r="E21" s="594"/>
      <c r="F21" s="594"/>
    </row>
    <row r="22" spans="1:6" ht="15.75">
      <c r="A22" s="590">
        <v>10</v>
      </c>
      <c r="B22" s="592" t="s">
        <v>1244</v>
      </c>
      <c r="C22" s="593"/>
      <c r="D22" s="593"/>
      <c r="E22" s="593"/>
      <c r="F22" s="593"/>
    </row>
    <row r="23" spans="1:6" ht="15.75">
      <c r="A23" s="590">
        <v>11</v>
      </c>
      <c r="B23" s="592" t="s">
        <v>1245</v>
      </c>
      <c r="C23" s="594">
        <f>SUM(C18+C20+C21+C22)</f>
        <v>0</v>
      </c>
      <c r="D23" s="594">
        <f>SUM(D18+D20+D21+D22)</f>
        <v>0</v>
      </c>
      <c r="E23" s="594">
        <f>SUM(E18+E20+E21+E22)</f>
        <v>0</v>
      </c>
      <c r="F23" s="594">
        <f>SUM(F18+F20+F21+F22)</f>
        <v>0</v>
      </c>
    </row>
    <row r="24" spans="1:6" ht="15.75">
      <c r="A24" s="590"/>
      <c r="B24" s="592"/>
      <c r="C24" s="594"/>
      <c r="D24" s="594"/>
      <c r="E24" s="594"/>
      <c r="F24" s="594"/>
    </row>
    <row r="25" spans="1:6" ht="15.75">
      <c r="A25" s="590">
        <v>12</v>
      </c>
      <c r="B25" s="592" t="s">
        <v>1246</v>
      </c>
      <c r="C25" s="594"/>
      <c r="D25" s="594"/>
      <c r="E25" s="594"/>
      <c r="F25" s="594"/>
    </row>
    <row r="26" spans="1:6" ht="15.75">
      <c r="A26" s="590">
        <v>13</v>
      </c>
      <c r="B26" s="592" t="s">
        <v>1247</v>
      </c>
      <c r="C26" s="594"/>
      <c r="D26" s="594"/>
      <c r="E26" s="594"/>
      <c r="F26" s="594"/>
    </row>
    <row r="27" spans="1:6" ht="15.75">
      <c r="A27" s="590">
        <v>14</v>
      </c>
      <c r="B27" s="592" t="s">
        <v>1248</v>
      </c>
      <c r="C27" s="593"/>
      <c r="D27" s="593"/>
      <c r="E27" s="593"/>
      <c r="F27" s="593"/>
    </row>
    <row r="28" spans="1:6" ht="15.75">
      <c r="A28" s="590">
        <v>15</v>
      </c>
      <c r="B28" s="597" t="s">
        <v>1249</v>
      </c>
      <c r="D28" s="595"/>
      <c r="E28" s="595"/>
      <c r="F28" s="595"/>
    </row>
    <row r="29" spans="1:6" ht="15.75">
      <c r="A29" s="590"/>
      <c r="B29" s="597" t="s">
        <v>1250</v>
      </c>
      <c r="C29" s="595">
        <f>SUM(C25+C26+C27)</f>
        <v>0</v>
      </c>
      <c r="D29" s="595">
        <f>SUM(D25+D26+D27)</f>
        <v>0</v>
      </c>
      <c r="E29" s="595">
        <f>SUM(E25+E26+E27)</f>
        <v>0</v>
      </c>
      <c r="F29" s="595">
        <f>SUM(F25+F26+F27)</f>
        <v>0</v>
      </c>
    </row>
    <row r="30" spans="1:6" ht="15.75">
      <c r="A30" s="590">
        <v>16</v>
      </c>
      <c r="B30" s="592" t="s">
        <v>1251</v>
      </c>
      <c r="D30" s="594"/>
      <c r="E30" s="594"/>
      <c r="F30" s="594"/>
    </row>
    <row r="31" spans="1:6" ht="15.75">
      <c r="A31" s="590"/>
      <c r="B31" s="592" t="s">
        <v>1252</v>
      </c>
      <c r="C31" s="594">
        <f>SUM(C23-C22-C25-C26)</f>
        <v>0</v>
      </c>
      <c r="D31" s="594">
        <f>SUM(D23-D22-D25-D26)</f>
        <v>0</v>
      </c>
      <c r="E31" s="594">
        <f>SUM(E23-E22-E25-E26)</f>
        <v>0</v>
      </c>
      <c r="F31" s="594">
        <f>SUM(F23-F22-F25-F26)</f>
        <v>0</v>
      </c>
    </row>
    <row r="32" spans="1:6" ht="15.75">
      <c r="A32" s="590">
        <v>17</v>
      </c>
      <c r="B32" s="592" t="s">
        <v>1253</v>
      </c>
      <c r="C32" s="594"/>
      <c r="D32" s="594"/>
      <c r="E32" s="594"/>
      <c r="F32" s="594"/>
    </row>
    <row r="33" spans="1:6" ht="15.75">
      <c r="A33" s="590">
        <v>18</v>
      </c>
      <c r="B33" s="592" t="s">
        <v>1254</v>
      </c>
      <c r="C33" s="594"/>
      <c r="D33" s="594"/>
      <c r="E33" s="594"/>
      <c r="F33" s="594"/>
    </row>
    <row r="34" spans="1:6" ht="15.75">
      <c r="A34" s="590">
        <v>19</v>
      </c>
      <c r="B34" s="597" t="s">
        <v>1255</v>
      </c>
      <c r="C34" s="594"/>
      <c r="D34" s="594"/>
      <c r="E34" s="594"/>
      <c r="F34" s="594"/>
    </row>
    <row r="35" spans="1:6" ht="15.75">
      <c r="A35" s="590">
        <v>20</v>
      </c>
      <c r="B35" s="597" t="s">
        <v>1256</v>
      </c>
      <c r="C35" s="594"/>
      <c r="D35" s="594"/>
      <c r="E35" s="594"/>
      <c r="F35" s="594"/>
    </row>
    <row r="36" spans="1:6" ht="15.75">
      <c r="A36" s="590">
        <v>21</v>
      </c>
      <c r="B36" s="597" t="s">
        <v>1257</v>
      </c>
      <c r="C36" s="594"/>
      <c r="D36" s="594"/>
      <c r="E36" s="594"/>
      <c r="F36" s="594"/>
    </row>
    <row r="37" spans="1:6" ht="15.75">
      <c r="A37" s="590">
        <v>22</v>
      </c>
      <c r="B37" s="592" t="s">
        <v>1258</v>
      </c>
      <c r="C37" s="593"/>
      <c r="D37" s="593"/>
      <c r="E37" s="593"/>
      <c r="F37" s="593"/>
    </row>
    <row r="38" spans="1:6" ht="15.75">
      <c r="A38" s="590">
        <v>23</v>
      </c>
      <c r="B38" s="592" t="s">
        <v>1573</v>
      </c>
      <c r="C38" s="593"/>
      <c r="D38" s="593"/>
      <c r="E38" s="593"/>
      <c r="F38" s="593"/>
    </row>
    <row r="39" spans="1:6" ht="15.75">
      <c r="A39" s="590"/>
      <c r="B39" s="597"/>
      <c r="C39" s="594"/>
      <c r="D39" s="594"/>
      <c r="E39" s="594"/>
      <c r="F39" s="594"/>
    </row>
    <row r="40" spans="1:6" ht="15.75">
      <c r="A40" s="590">
        <v>24</v>
      </c>
      <c r="B40" s="592" t="s">
        <v>1259</v>
      </c>
      <c r="D40" s="594"/>
      <c r="E40" s="594"/>
      <c r="F40" s="594"/>
    </row>
    <row r="41" spans="1:6" ht="15.75">
      <c r="A41" s="591"/>
      <c r="B41" s="598" t="s">
        <v>1260</v>
      </c>
      <c r="C41" s="593">
        <f>SUM(C32:C38)</f>
        <v>0</v>
      </c>
      <c r="D41" s="593">
        <f>SUM(D32:D38)</f>
        <v>0</v>
      </c>
      <c r="E41" s="593">
        <f>SUM(E32:E38)</f>
        <v>0</v>
      </c>
      <c r="F41" s="593">
        <f>SUM(F32:F38)</f>
        <v>0</v>
      </c>
    </row>
    <row r="42" spans="1:6" ht="15.75">
      <c r="A42" s="599"/>
      <c r="B42" s="599"/>
      <c r="C42" s="599"/>
      <c r="D42" s="599"/>
      <c r="E42" s="599"/>
      <c r="F42" s="599"/>
    </row>
  </sheetData>
  <sheetProtection/>
  <printOptions/>
  <pageMargins left="0.75" right="0.75" top="1" bottom="1" header="0.5" footer="0.5"/>
  <pageSetup fitToHeight="1" fitToWidth="1" horizontalDpi="300" verticalDpi="300" orientation="portrait" scale="92" r:id="rId1"/>
  <headerFooter alignWithMargins="0">
    <oddFooter>&amp;C&amp;[Page 35</oddFooter>
  </headerFooter>
</worksheet>
</file>

<file path=xl/worksheets/sheet37.xml><?xml version="1.0" encoding="utf-8"?>
<worksheet xmlns="http://schemas.openxmlformats.org/spreadsheetml/2006/main" xmlns:r="http://schemas.openxmlformats.org/officeDocument/2006/relationships">
  <sheetPr transitionEvaluation="1">
    <pageSetUpPr fitToPage="1"/>
  </sheetPr>
  <dimension ref="A1:Q59"/>
  <sheetViews>
    <sheetView showGridLines="0" zoomScale="60" zoomScaleNormal="60" zoomScalePageLayoutView="0" workbookViewId="0" topLeftCell="A1">
      <selection activeCell="A26" sqref="A26"/>
    </sheetView>
  </sheetViews>
  <sheetFormatPr defaultColWidth="8.75390625" defaultRowHeight="15.75"/>
  <cols>
    <col min="1" max="1" width="4.625" style="265" customWidth="1"/>
    <col min="2" max="2" width="26.875" style="244" customWidth="1"/>
    <col min="3" max="3" width="10.75390625" style="244" customWidth="1"/>
    <col min="4" max="4" width="19.75390625" style="244" customWidth="1"/>
    <col min="5" max="5" width="12.50390625" style="244" customWidth="1"/>
    <col min="6" max="6" width="19.75390625" style="244" customWidth="1"/>
    <col min="7" max="16384" width="8.75390625" style="244" customWidth="1"/>
  </cols>
  <sheetData>
    <row r="1" spans="1:17" s="2" customFormat="1" ht="16.5" thickBot="1">
      <c r="A1" s="1" t="str">
        <f>'Table Contents'!$A$1</f>
        <v>Annual Report of:                                                                                                                 Year Ended December 31, 2023</v>
      </c>
      <c r="B1" s="1"/>
      <c r="C1" s="1"/>
      <c r="D1" s="134"/>
      <c r="E1" s="1"/>
      <c r="F1" s="52"/>
      <c r="G1" s="122"/>
      <c r="H1" s="122"/>
      <c r="I1" s="122"/>
      <c r="J1" s="122"/>
      <c r="K1" s="122"/>
      <c r="L1" s="122"/>
      <c r="M1" s="122"/>
      <c r="N1" s="122"/>
      <c r="O1" s="122"/>
      <c r="P1" s="122"/>
      <c r="Q1" s="122"/>
    </row>
    <row r="2" spans="1:17" s="287" customFormat="1" ht="15.75">
      <c r="A2" s="306"/>
      <c r="B2" s="306"/>
      <c r="C2" s="306"/>
      <c r="D2" s="306"/>
      <c r="E2" s="296"/>
      <c r="F2" s="296"/>
      <c r="G2" s="306"/>
      <c r="H2" s="306"/>
      <c r="I2" s="296"/>
      <c r="J2" s="296"/>
      <c r="K2" s="296"/>
      <c r="L2" s="312"/>
      <c r="M2" s="312"/>
      <c r="N2" s="312"/>
      <c r="O2" s="312"/>
      <c r="P2" s="312"/>
      <c r="Q2" s="312"/>
    </row>
    <row r="3" spans="1:17" s="287" customFormat="1" ht="15.75">
      <c r="A3" s="188" t="s">
        <v>1261</v>
      </c>
      <c r="B3" s="306"/>
      <c r="C3" s="306"/>
      <c r="D3" s="306"/>
      <c r="E3" s="296"/>
      <c r="F3" s="296"/>
      <c r="G3" s="306"/>
      <c r="H3" s="306"/>
      <c r="I3" s="296"/>
      <c r="J3" s="296"/>
      <c r="K3" s="296"/>
      <c r="L3" s="312"/>
      <c r="M3" s="312"/>
      <c r="N3" s="312"/>
      <c r="O3" s="312"/>
      <c r="P3" s="312"/>
      <c r="Q3" s="312"/>
    </row>
    <row r="4" spans="1:6" ht="15.75">
      <c r="A4" s="243" t="s">
        <v>1262</v>
      </c>
      <c r="B4" s="243"/>
      <c r="C4" s="243"/>
      <c r="D4" s="243"/>
      <c r="E4" s="243"/>
      <c r="F4" s="243"/>
    </row>
    <row r="5" spans="1:6" ht="15.75">
      <c r="A5" s="245" t="s">
        <v>1263</v>
      </c>
      <c r="B5" s="243"/>
      <c r="C5" s="243"/>
      <c r="D5" s="243"/>
      <c r="E5" s="243"/>
      <c r="F5" s="243"/>
    </row>
    <row r="6" spans="1:6" ht="15.75">
      <c r="A6" s="245" t="s">
        <v>1264</v>
      </c>
      <c r="B6" s="243"/>
      <c r="C6" s="243"/>
      <c r="D6" s="243"/>
      <c r="E6" s="243"/>
      <c r="F6" s="243"/>
    </row>
    <row r="7" spans="1:6" ht="15.75">
      <c r="A7" s="569" t="s">
        <v>1265</v>
      </c>
      <c r="B7" s="570"/>
      <c r="C7" s="570"/>
      <c r="D7" s="570"/>
      <c r="E7" s="570"/>
      <c r="F7" s="570"/>
    </row>
    <row r="8" spans="1:6" ht="15.75">
      <c r="A8" s="569" t="s">
        <v>1266</v>
      </c>
      <c r="B8" s="570"/>
      <c r="C8" s="570"/>
      <c r="D8" s="570"/>
      <c r="E8" s="570"/>
      <c r="F8" s="570"/>
    </row>
    <row r="9" spans="1:6" ht="15.75">
      <c r="A9" s="571"/>
      <c r="B9" s="571"/>
      <c r="C9" s="571"/>
      <c r="D9" s="571"/>
      <c r="E9" s="571"/>
      <c r="F9" s="571"/>
    </row>
    <row r="10" spans="1:6" ht="15.75">
      <c r="A10" s="246"/>
      <c r="B10" s="247"/>
      <c r="C10" s="248"/>
      <c r="D10" s="248" t="s">
        <v>1696</v>
      </c>
      <c r="E10" s="248"/>
      <c r="F10" s="248" t="s">
        <v>1267</v>
      </c>
    </row>
    <row r="11" spans="1:6" ht="15.75">
      <c r="A11" s="246"/>
      <c r="B11" s="249" t="s">
        <v>1268</v>
      </c>
      <c r="C11" s="248" t="s">
        <v>1679</v>
      </c>
      <c r="D11" s="248" t="s">
        <v>1269</v>
      </c>
      <c r="E11" s="248" t="s">
        <v>1680</v>
      </c>
      <c r="F11" s="248" t="s">
        <v>144</v>
      </c>
    </row>
    <row r="12" spans="1:6" ht="15.75">
      <c r="A12" s="246" t="s">
        <v>1564</v>
      </c>
      <c r="B12" s="250" t="s">
        <v>145</v>
      </c>
      <c r="C12" s="248" t="s">
        <v>822</v>
      </c>
      <c r="D12" s="248" t="s">
        <v>146</v>
      </c>
      <c r="E12" s="248" t="s">
        <v>1701</v>
      </c>
      <c r="F12" s="251" t="s">
        <v>146</v>
      </c>
    </row>
    <row r="13" spans="1:6" ht="16.5" thickBot="1">
      <c r="A13" s="252" t="s">
        <v>1575</v>
      </c>
      <c r="B13" s="253" t="s">
        <v>287</v>
      </c>
      <c r="C13" s="253" t="s">
        <v>288</v>
      </c>
      <c r="D13" s="254" t="s">
        <v>1576</v>
      </c>
      <c r="E13" s="254" t="s">
        <v>1577</v>
      </c>
      <c r="F13" s="255" t="s">
        <v>1578</v>
      </c>
    </row>
    <row r="14" spans="1:6" ht="15.75">
      <c r="A14" s="256">
        <v>1</v>
      </c>
      <c r="B14" s="257" t="s">
        <v>147</v>
      </c>
      <c r="C14" s="258"/>
      <c r="D14" s="258"/>
      <c r="E14" s="258"/>
      <c r="F14" s="258"/>
    </row>
    <row r="15" spans="1:6" ht="15.75">
      <c r="A15" s="256">
        <v>2</v>
      </c>
      <c r="B15" s="259" t="s">
        <v>1569</v>
      </c>
      <c r="C15" s="258"/>
      <c r="D15" s="258"/>
      <c r="E15" s="258"/>
      <c r="F15" s="258"/>
    </row>
    <row r="16" spans="1:6" ht="15.75">
      <c r="A16" s="256">
        <v>3</v>
      </c>
      <c r="B16" s="259" t="s">
        <v>1573</v>
      </c>
      <c r="C16" s="258"/>
      <c r="D16" s="258"/>
      <c r="E16" s="258"/>
      <c r="F16" s="258"/>
    </row>
    <row r="17" spans="1:6" ht="15.75">
      <c r="A17" s="256">
        <v>4</v>
      </c>
      <c r="B17" s="260"/>
      <c r="C17" s="258"/>
      <c r="D17" s="258"/>
      <c r="E17" s="258"/>
      <c r="F17" s="258"/>
    </row>
    <row r="18" spans="1:6" ht="15.75">
      <c r="A18" s="256">
        <v>5</v>
      </c>
      <c r="B18" s="260"/>
      <c r="C18" s="258"/>
      <c r="D18" s="258"/>
      <c r="E18" s="258"/>
      <c r="F18" s="258"/>
    </row>
    <row r="19" spans="1:6" ht="16.5" thickBot="1">
      <c r="A19" s="261">
        <v>6</v>
      </c>
      <c r="B19" s="262"/>
      <c r="C19" s="263"/>
      <c r="D19" s="263"/>
      <c r="E19" s="263"/>
      <c r="F19" s="263"/>
    </row>
    <row r="20" spans="1:6" ht="16.5" thickTop="1">
      <c r="A20" s="256">
        <v>7</v>
      </c>
      <c r="B20" s="264" t="s">
        <v>1560</v>
      </c>
      <c r="C20" s="79">
        <f>SUM(C14:C19)</f>
        <v>0</v>
      </c>
      <c r="D20" s="79">
        <f>SUM(D14:D19)</f>
        <v>0</v>
      </c>
      <c r="E20" s="79">
        <f>SUM(E14:E19)</f>
        <v>0</v>
      </c>
      <c r="F20" s="79">
        <f>SUM(F14:F19)</f>
        <v>0</v>
      </c>
    </row>
    <row r="21" ht="15.75">
      <c r="C21" s="266"/>
    </row>
    <row r="22" spans="1:3" ht="15.75">
      <c r="A22" s="795"/>
      <c r="B22" s="265"/>
      <c r="C22" s="795" t="s">
        <v>181</v>
      </c>
    </row>
    <row r="23" spans="1:6" ht="15.75">
      <c r="A23" s="243" t="s">
        <v>182</v>
      </c>
      <c r="B23" s="243"/>
      <c r="C23" s="243"/>
      <c r="D23" s="243"/>
      <c r="E23" s="243"/>
      <c r="F23" s="243"/>
    </row>
    <row r="24" spans="1:6" ht="15.75">
      <c r="A24" s="266" t="s">
        <v>183</v>
      </c>
      <c r="B24" s="243"/>
      <c r="C24" s="243"/>
      <c r="D24" s="243"/>
      <c r="E24" s="243"/>
      <c r="F24" s="243"/>
    </row>
    <row r="25" spans="1:6" ht="15.75">
      <c r="A25" s="569" t="s">
        <v>637</v>
      </c>
      <c r="B25" s="570"/>
      <c r="C25" s="572"/>
      <c r="D25" s="570"/>
      <c r="E25" s="570"/>
      <c r="F25" s="570"/>
    </row>
    <row r="26" spans="1:6" ht="15.75">
      <c r="A26" s="573" t="s">
        <v>184</v>
      </c>
      <c r="B26" s="573"/>
      <c r="C26" s="573"/>
      <c r="D26" s="573"/>
      <c r="E26" s="573"/>
      <c r="F26" s="573"/>
    </row>
    <row r="27" spans="1:6" ht="15.75">
      <c r="A27" s="571" t="s">
        <v>185</v>
      </c>
      <c r="B27" s="571"/>
      <c r="C27" s="571"/>
      <c r="D27" s="571"/>
      <c r="E27" s="571"/>
      <c r="F27" s="571"/>
    </row>
    <row r="28" spans="1:6" ht="15.75">
      <c r="A28" s="246"/>
      <c r="B28" s="247"/>
      <c r="C28" s="248"/>
      <c r="D28" s="248" t="s">
        <v>1696</v>
      </c>
      <c r="E28" s="248"/>
      <c r="F28" s="248" t="s">
        <v>186</v>
      </c>
    </row>
    <row r="29" spans="1:6" ht="15.75">
      <c r="A29" s="246"/>
      <c r="B29" s="249" t="s">
        <v>1268</v>
      </c>
      <c r="C29" s="248" t="s">
        <v>1679</v>
      </c>
      <c r="D29" s="248" t="s">
        <v>1269</v>
      </c>
      <c r="E29" s="248" t="s">
        <v>1680</v>
      </c>
      <c r="F29" s="248" t="s">
        <v>144</v>
      </c>
    </row>
    <row r="30" spans="1:6" ht="15.75">
      <c r="A30" s="246" t="s">
        <v>1564</v>
      </c>
      <c r="B30" s="250" t="s">
        <v>145</v>
      </c>
      <c r="C30" s="248" t="s">
        <v>822</v>
      </c>
      <c r="D30" s="248" t="s">
        <v>146</v>
      </c>
      <c r="E30" s="248" t="s">
        <v>1701</v>
      </c>
      <c r="F30" s="251" t="s">
        <v>146</v>
      </c>
    </row>
    <row r="31" spans="1:6" ht="16.5" thickBot="1">
      <c r="A31" s="252" t="s">
        <v>1575</v>
      </c>
      <c r="B31" s="253" t="s">
        <v>287</v>
      </c>
      <c r="C31" s="254" t="s">
        <v>288</v>
      </c>
      <c r="D31" s="254" t="s">
        <v>1576</v>
      </c>
      <c r="E31" s="254" t="s">
        <v>1577</v>
      </c>
      <c r="F31" s="255" t="s">
        <v>1578</v>
      </c>
    </row>
    <row r="32" spans="1:6" ht="15.75">
      <c r="A32" s="256">
        <v>1</v>
      </c>
      <c r="B32" s="257" t="s">
        <v>147</v>
      </c>
      <c r="C32" s="258"/>
      <c r="D32" s="258"/>
      <c r="E32" s="258"/>
      <c r="F32" s="258"/>
    </row>
    <row r="33" spans="1:6" ht="15.75">
      <c r="A33" s="256">
        <v>2</v>
      </c>
      <c r="B33" s="259" t="s">
        <v>1569</v>
      </c>
      <c r="C33" s="258"/>
      <c r="D33" s="258"/>
      <c r="E33" s="258"/>
      <c r="F33" s="258"/>
    </row>
    <row r="34" spans="1:6" ht="15.75">
      <c r="A34" s="256">
        <v>3</v>
      </c>
      <c r="B34" s="259" t="s">
        <v>1573</v>
      </c>
      <c r="C34" s="258"/>
      <c r="D34" s="258"/>
      <c r="E34" s="258"/>
      <c r="F34" s="258"/>
    </row>
    <row r="35" spans="1:6" ht="15.75">
      <c r="A35" s="256">
        <v>4</v>
      </c>
      <c r="B35" s="260"/>
      <c r="C35" s="258"/>
      <c r="D35" s="258"/>
      <c r="E35" s="258"/>
      <c r="F35" s="258"/>
    </row>
    <row r="36" spans="1:6" ht="15.75">
      <c r="A36" s="256">
        <v>5</v>
      </c>
      <c r="B36" s="260"/>
      <c r="C36" s="258"/>
      <c r="D36" s="258"/>
      <c r="E36" s="258"/>
      <c r="F36" s="258"/>
    </row>
    <row r="37" spans="1:6" ht="16.5" thickBot="1">
      <c r="A37" s="261">
        <v>6</v>
      </c>
      <c r="B37" s="262"/>
      <c r="C37" s="263"/>
      <c r="D37" s="263"/>
      <c r="E37" s="263"/>
      <c r="F37" s="263"/>
    </row>
    <row r="38" spans="1:6" ht="16.5" thickTop="1">
      <c r="A38" s="256">
        <v>7</v>
      </c>
      <c r="B38" s="264" t="s">
        <v>1560</v>
      </c>
      <c r="C38" s="79">
        <f>SUM(C32:C37)</f>
        <v>0</v>
      </c>
      <c r="D38" s="79">
        <f>SUM(D32:D37)</f>
        <v>0</v>
      </c>
      <c r="E38" s="79">
        <f>SUM(E32:E37)</f>
        <v>0</v>
      </c>
      <c r="F38" s="79">
        <f>SUM(F32:F37)</f>
        <v>0</v>
      </c>
    </row>
    <row r="39" spans="1:2" ht="15.75">
      <c r="A39" s="244"/>
      <c r="B39" s="245"/>
    </row>
    <row r="40" ht="15.75">
      <c r="A40" s="244"/>
    </row>
    <row r="41" spans="1:3" ht="15.75">
      <c r="A41" s="244"/>
      <c r="C41" s="266"/>
    </row>
    <row r="42" ht="15.75">
      <c r="A42" s="244"/>
    </row>
    <row r="43" ht="15.75">
      <c r="A43" s="244"/>
    </row>
    <row r="44" ht="15.75">
      <c r="A44" s="244"/>
    </row>
    <row r="45" ht="15.75">
      <c r="A45" s="244"/>
    </row>
    <row r="46" ht="15.75">
      <c r="A46" s="244"/>
    </row>
    <row r="47" ht="15.75">
      <c r="A47" s="244"/>
    </row>
    <row r="48" ht="15.75">
      <c r="A48" s="244"/>
    </row>
    <row r="49" ht="15.75">
      <c r="A49" s="244"/>
    </row>
    <row r="50" ht="15.75">
      <c r="A50" s="244"/>
    </row>
    <row r="51" ht="15.75">
      <c r="A51" s="244"/>
    </row>
    <row r="52" ht="15.75">
      <c r="A52" s="244"/>
    </row>
    <row r="53" ht="15.75">
      <c r="A53" s="244"/>
    </row>
    <row r="54" ht="15.75">
      <c r="A54" s="244"/>
    </row>
    <row r="55" ht="15.75">
      <c r="A55" s="244"/>
    </row>
    <row r="56" ht="15.75">
      <c r="A56" s="244"/>
    </row>
    <row r="57" ht="15.75">
      <c r="A57" s="244"/>
    </row>
    <row r="58" ht="15.75">
      <c r="A58" s="244"/>
    </row>
    <row r="59" ht="15.75">
      <c r="A59" s="244"/>
    </row>
  </sheetData>
  <sheetProtection/>
  <printOptions horizontalCentered="1"/>
  <pageMargins left="0.5" right="0.5" top="0.5" bottom="0.5" header="0.5" footer="0.5"/>
  <pageSetup fitToHeight="1" fitToWidth="1" horizontalDpi="300" verticalDpi="300" orientation="portrait" scale="87" r:id="rId1"/>
  <headerFooter alignWithMargins="0">
    <oddFooter>&amp;C&amp;[Page 36</oddFooter>
  </headerFooter>
</worksheet>
</file>

<file path=xl/worksheets/sheet38.xml><?xml version="1.0" encoding="utf-8"?>
<worksheet xmlns="http://schemas.openxmlformats.org/spreadsheetml/2006/main" xmlns:r="http://schemas.openxmlformats.org/officeDocument/2006/relationships">
  <sheetPr transitionEvaluation="1">
    <pageSetUpPr fitToPage="1"/>
  </sheetPr>
  <dimension ref="A1:R43"/>
  <sheetViews>
    <sheetView showGridLines="0" zoomScale="75" zoomScaleNormal="75" zoomScalePageLayoutView="0" workbookViewId="0" topLeftCell="A1">
      <selection activeCell="H22" sqref="H22"/>
    </sheetView>
  </sheetViews>
  <sheetFormatPr defaultColWidth="11.00390625" defaultRowHeight="15.75"/>
  <cols>
    <col min="1" max="1" width="4.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6.5" thickBot="1">
      <c r="A1" s="1" t="str">
        <f>'Table Contents'!$A$1</f>
        <v>Annual Report of:                                                                                                                 Year Ended December 31, 2023</v>
      </c>
      <c r="B1" s="1"/>
      <c r="C1" s="1"/>
      <c r="D1" s="134"/>
      <c r="E1" s="52"/>
      <c r="F1" s="52"/>
      <c r="G1" s="52"/>
      <c r="H1" s="52"/>
      <c r="I1" s="52"/>
      <c r="J1" s="134"/>
      <c r="K1" s="134"/>
      <c r="L1" s="1"/>
      <c r="M1" s="52"/>
      <c r="N1" s="3"/>
      <c r="O1" s="3"/>
      <c r="P1" s="3"/>
      <c r="Q1" s="3"/>
    </row>
    <row r="2" spans="1:17" s="287" customFormat="1" ht="15.75">
      <c r="A2" s="306"/>
      <c r="B2" s="306"/>
      <c r="C2" s="306"/>
      <c r="D2" s="306"/>
      <c r="E2" s="296"/>
      <c r="F2" s="296"/>
      <c r="G2" s="306"/>
      <c r="H2" s="306"/>
      <c r="I2" s="296"/>
      <c r="J2" s="296"/>
      <c r="K2" s="296"/>
      <c r="L2" s="312"/>
      <c r="M2" s="312"/>
      <c r="N2" s="312"/>
      <c r="O2" s="312"/>
      <c r="P2" s="312"/>
      <c r="Q2" s="312"/>
    </row>
    <row r="3" spans="1:13" ht="15.75">
      <c r="A3" s="669" t="s">
        <v>187</v>
      </c>
      <c r="B3" s="50"/>
      <c r="C3" s="23"/>
      <c r="D3" s="8"/>
      <c r="E3" s="8"/>
      <c r="F3" s="48"/>
      <c r="G3" s="8"/>
      <c r="H3" s="8"/>
      <c r="I3" s="8"/>
      <c r="J3" s="8"/>
      <c r="K3" s="8"/>
      <c r="L3" s="8"/>
      <c r="M3" s="8"/>
    </row>
    <row r="4" spans="1:18" ht="15.75">
      <c r="A4" s="4" t="s">
        <v>188</v>
      </c>
      <c r="B4" s="2" t="s">
        <v>189</v>
      </c>
      <c r="N4" s="3"/>
      <c r="O4" s="3"/>
      <c r="P4" s="3"/>
      <c r="Q4" s="3"/>
      <c r="R4" s="3"/>
    </row>
    <row r="5" spans="1:18" ht="15.75">
      <c r="A5" s="4" t="s">
        <v>190</v>
      </c>
      <c r="B5" s="2" t="s">
        <v>191</v>
      </c>
      <c r="N5" s="3"/>
      <c r="O5" s="3"/>
      <c r="P5" s="3"/>
      <c r="Q5" s="3"/>
      <c r="R5" s="3"/>
    </row>
    <row r="6" spans="1:18" ht="15.75">
      <c r="A6" s="1041" t="s">
        <v>1401</v>
      </c>
      <c r="B6" s="38" t="s">
        <v>1716</v>
      </c>
      <c r="C6" s="372"/>
      <c r="D6" s="372"/>
      <c r="E6" s="38"/>
      <c r="F6" s="38"/>
      <c r="G6" s="38"/>
      <c r="H6" s="38"/>
      <c r="I6" s="38"/>
      <c r="J6" s="38"/>
      <c r="K6" s="38"/>
      <c r="L6" s="38"/>
      <c r="M6" s="38"/>
      <c r="N6" s="3"/>
      <c r="O6" s="3"/>
      <c r="P6" s="3"/>
      <c r="Q6" s="3"/>
      <c r="R6" s="3"/>
    </row>
    <row r="7" spans="1:18" ht="15.75">
      <c r="A7" s="1041" t="s">
        <v>1068</v>
      </c>
      <c r="B7" s="38" t="s">
        <v>1717</v>
      </c>
      <c r="C7" s="372"/>
      <c r="D7" s="372"/>
      <c r="E7" s="38"/>
      <c r="F7" s="38"/>
      <c r="G7" s="38"/>
      <c r="H7" s="38"/>
      <c r="I7" s="38"/>
      <c r="J7" s="38"/>
      <c r="K7" s="38"/>
      <c r="L7" s="38"/>
      <c r="M7" s="38"/>
      <c r="N7" s="3"/>
      <c r="O7" s="3"/>
      <c r="P7" s="3"/>
      <c r="Q7" s="3"/>
      <c r="R7" s="3"/>
    </row>
    <row r="8" spans="1:18" ht="15.75">
      <c r="A8" s="500"/>
      <c r="B8" s="532"/>
      <c r="C8" s="532"/>
      <c r="D8" s="532"/>
      <c r="E8" s="494"/>
      <c r="F8" s="532"/>
      <c r="G8" s="532"/>
      <c r="H8" s="495" t="s">
        <v>1718</v>
      </c>
      <c r="I8" s="495" t="s">
        <v>1719</v>
      </c>
      <c r="J8" s="495"/>
      <c r="K8" s="495"/>
      <c r="L8" s="534"/>
      <c r="M8" s="533" t="s">
        <v>1720</v>
      </c>
      <c r="N8" s="3"/>
      <c r="O8" s="3"/>
      <c r="P8" s="3"/>
      <c r="Q8" s="3"/>
      <c r="R8" s="3"/>
    </row>
    <row r="9" spans="1:18" ht="15.75">
      <c r="A9" s="346" t="s">
        <v>1212</v>
      </c>
      <c r="B9" s="179"/>
      <c r="E9" s="179"/>
      <c r="F9" s="3"/>
      <c r="G9" s="3"/>
      <c r="H9" s="6" t="s">
        <v>1721</v>
      </c>
      <c r="I9" s="6" t="s">
        <v>1722</v>
      </c>
      <c r="J9" s="6" t="s">
        <v>1723</v>
      </c>
      <c r="K9" s="6" t="s">
        <v>1724</v>
      </c>
      <c r="L9" s="535"/>
      <c r="M9" s="120" t="s">
        <v>1721</v>
      </c>
      <c r="N9" s="3"/>
      <c r="O9" s="3"/>
      <c r="P9" s="3"/>
      <c r="Q9" s="3"/>
      <c r="R9" s="3"/>
    </row>
    <row r="10" spans="1:18" ht="15.75">
      <c r="A10" s="346" t="s">
        <v>1564</v>
      </c>
      <c r="B10" s="180" t="s">
        <v>1725</v>
      </c>
      <c r="C10" s="176"/>
      <c r="D10" s="176"/>
      <c r="E10" s="180" t="s">
        <v>1726</v>
      </c>
      <c r="F10" s="176"/>
      <c r="G10" s="176"/>
      <c r="H10" s="6" t="s">
        <v>1727</v>
      </c>
      <c r="I10" s="6" t="s">
        <v>1728</v>
      </c>
      <c r="J10" s="6" t="s">
        <v>1729</v>
      </c>
      <c r="K10" s="6" t="s">
        <v>1729</v>
      </c>
      <c r="L10" s="537" t="s">
        <v>1560</v>
      </c>
      <c r="M10" s="120" t="s">
        <v>1730</v>
      </c>
      <c r="N10" s="3"/>
      <c r="O10" s="3"/>
      <c r="P10" s="3"/>
      <c r="Q10" s="3"/>
      <c r="R10" s="3"/>
    </row>
    <row r="11" spans="1:18" ht="15.75">
      <c r="A11" s="541" t="s">
        <v>1575</v>
      </c>
      <c r="B11" s="181" t="s">
        <v>287</v>
      </c>
      <c r="C11" s="310"/>
      <c r="D11" s="182"/>
      <c r="E11" s="181" t="s">
        <v>288</v>
      </c>
      <c r="F11" s="182"/>
      <c r="G11" s="182"/>
      <c r="H11" s="13" t="s">
        <v>1576</v>
      </c>
      <c r="I11" s="13" t="s">
        <v>1577</v>
      </c>
      <c r="J11" s="13" t="s">
        <v>1578</v>
      </c>
      <c r="K11" s="13" t="s">
        <v>1579</v>
      </c>
      <c r="L11" s="538" t="s">
        <v>1580</v>
      </c>
      <c r="M11" s="539" t="s">
        <v>1581</v>
      </c>
      <c r="N11" s="3"/>
      <c r="O11" s="3"/>
      <c r="P11" s="3"/>
      <c r="Q11" s="3"/>
      <c r="R11" s="3"/>
    </row>
    <row r="12" spans="1:18" ht="15.75">
      <c r="A12" s="348">
        <v>1</v>
      </c>
      <c r="B12" s="184"/>
      <c r="C12" s="177"/>
      <c r="D12" s="177"/>
      <c r="E12" s="184"/>
      <c r="F12" s="177"/>
      <c r="G12" s="177"/>
      <c r="H12" s="17"/>
      <c r="I12" s="17"/>
      <c r="J12" s="17"/>
      <c r="K12" s="17"/>
      <c r="L12" s="536"/>
      <c r="M12" s="185"/>
      <c r="N12" s="3"/>
      <c r="O12" s="3"/>
      <c r="P12" s="3"/>
      <c r="Q12" s="3"/>
      <c r="R12" s="3"/>
    </row>
    <row r="13" spans="1:18" ht="15.75">
      <c r="A13" s="348">
        <v>2</v>
      </c>
      <c r="B13" s="184"/>
      <c r="C13" s="177"/>
      <c r="D13" s="177"/>
      <c r="E13" s="184"/>
      <c r="F13" s="177"/>
      <c r="G13" s="177"/>
      <c r="H13" s="17"/>
      <c r="I13" s="17"/>
      <c r="J13" s="17"/>
      <c r="K13" s="17"/>
      <c r="L13" s="536"/>
      <c r="M13" s="185"/>
      <c r="N13" s="3"/>
      <c r="O13" s="3"/>
      <c r="P13" s="3"/>
      <c r="Q13" s="3"/>
      <c r="R13" s="3"/>
    </row>
    <row r="14" spans="1:18" ht="15.75">
      <c r="A14" s="348">
        <v>3</v>
      </c>
      <c r="B14" s="184"/>
      <c r="C14" s="177"/>
      <c r="D14" s="177"/>
      <c r="E14" s="184"/>
      <c r="F14" s="177"/>
      <c r="G14" s="177"/>
      <c r="H14" s="17"/>
      <c r="I14" s="17"/>
      <c r="J14" s="17"/>
      <c r="K14" s="17"/>
      <c r="L14" s="536"/>
      <c r="M14" s="185"/>
      <c r="N14" s="3"/>
      <c r="O14" s="3"/>
      <c r="P14" s="3"/>
      <c r="Q14" s="3"/>
      <c r="R14" s="3"/>
    </row>
    <row r="15" spans="1:18" ht="15.75">
      <c r="A15" s="348">
        <v>4</v>
      </c>
      <c r="B15" s="184"/>
      <c r="C15" s="177"/>
      <c r="D15" s="177"/>
      <c r="E15" s="184"/>
      <c r="F15" s="177"/>
      <c r="G15" s="177"/>
      <c r="H15" s="17"/>
      <c r="I15" s="17"/>
      <c r="J15" s="17"/>
      <c r="K15" s="17"/>
      <c r="L15" s="536"/>
      <c r="M15" s="185"/>
      <c r="N15" s="3"/>
      <c r="O15" s="3"/>
      <c r="P15" s="3"/>
      <c r="Q15" s="3"/>
      <c r="R15" s="3"/>
    </row>
    <row r="16" spans="1:18" ht="15.75">
      <c r="A16" s="348">
        <v>5</v>
      </c>
      <c r="B16" s="184"/>
      <c r="C16" s="177"/>
      <c r="D16" s="177"/>
      <c r="E16" s="184"/>
      <c r="F16" s="177"/>
      <c r="G16" s="177"/>
      <c r="H16" s="17"/>
      <c r="I16" s="17"/>
      <c r="J16" s="17"/>
      <c r="K16" s="17"/>
      <c r="L16" s="536"/>
      <c r="M16" s="185"/>
      <c r="N16" s="3"/>
      <c r="O16" s="3"/>
      <c r="P16" s="3"/>
      <c r="Q16" s="3"/>
      <c r="R16" s="3"/>
    </row>
    <row r="17" spans="1:18" ht="15.75">
      <c r="A17" s="348">
        <v>6</v>
      </c>
      <c r="B17" s="184"/>
      <c r="C17" s="177"/>
      <c r="D17" s="177"/>
      <c r="E17" s="184"/>
      <c r="F17" s="177"/>
      <c r="G17" s="177"/>
      <c r="H17" s="17"/>
      <c r="I17" s="17"/>
      <c r="J17" s="17"/>
      <c r="K17" s="17"/>
      <c r="L17" s="536"/>
      <c r="M17" s="185"/>
      <c r="N17" s="3"/>
      <c r="O17" s="3"/>
      <c r="P17" s="3"/>
      <c r="Q17" s="3"/>
      <c r="R17" s="3"/>
    </row>
    <row r="18" spans="1:18" ht="15.75">
      <c r="A18" s="348">
        <v>7</v>
      </c>
      <c r="B18" s="184"/>
      <c r="C18" s="177"/>
      <c r="D18" s="177"/>
      <c r="E18" s="184"/>
      <c r="F18" s="177"/>
      <c r="G18" s="177"/>
      <c r="H18" s="17"/>
      <c r="I18" s="17"/>
      <c r="J18" s="17"/>
      <c r="K18" s="17"/>
      <c r="L18" s="536"/>
      <c r="M18" s="185"/>
      <c r="N18" s="3"/>
      <c r="O18" s="3"/>
      <c r="P18" s="3"/>
      <c r="Q18" s="3"/>
      <c r="R18" s="3"/>
    </row>
    <row r="19" spans="1:18" ht="15.75">
      <c r="A19" s="348">
        <v>8</v>
      </c>
      <c r="B19" s="184"/>
      <c r="C19" s="177"/>
      <c r="D19" s="177"/>
      <c r="E19" s="184"/>
      <c r="F19" s="177"/>
      <c r="G19" s="177"/>
      <c r="H19" s="17"/>
      <c r="I19" s="17"/>
      <c r="J19" s="17"/>
      <c r="K19" s="17"/>
      <c r="L19" s="536"/>
      <c r="M19" s="185"/>
      <c r="N19" s="3"/>
      <c r="O19" s="3"/>
      <c r="P19" s="3"/>
      <c r="Q19" s="3"/>
      <c r="R19" s="3"/>
    </row>
    <row r="20" spans="1:18" ht="15.75">
      <c r="A20" s="348">
        <v>9</v>
      </c>
      <c r="B20" s="184"/>
      <c r="C20" s="177"/>
      <c r="D20" s="177"/>
      <c r="E20" s="184"/>
      <c r="F20" s="177"/>
      <c r="G20" s="177"/>
      <c r="H20" s="17"/>
      <c r="I20" s="17"/>
      <c r="J20" s="17"/>
      <c r="K20" s="17"/>
      <c r="L20" s="536"/>
      <c r="M20" s="185"/>
      <c r="N20" s="3"/>
      <c r="O20" s="3"/>
      <c r="P20" s="3"/>
      <c r="Q20" s="3"/>
      <c r="R20" s="3"/>
    </row>
    <row r="21" spans="1:18" ht="15.75">
      <c r="A21" s="348">
        <v>10</v>
      </c>
      <c r="B21" s="184"/>
      <c r="C21" s="177"/>
      <c r="D21" s="177"/>
      <c r="E21" s="184"/>
      <c r="F21" s="177"/>
      <c r="G21" s="177"/>
      <c r="H21" s="17"/>
      <c r="I21" s="17"/>
      <c r="J21" s="17"/>
      <c r="K21" s="17"/>
      <c r="L21" s="536"/>
      <c r="M21" s="185"/>
      <c r="N21" s="3"/>
      <c r="O21" s="3"/>
      <c r="P21" s="3"/>
      <c r="Q21" s="3"/>
      <c r="R21" s="3"/>
    </row>
    <row r="22" spans="1:18" ht="15.75">
      <c r="A22" s="184" t="s">
        <v>1731</v>
      </c>
      <c r="B22" s="184"/>
      <c r="C22" s="177"/>
      <c r="D22" s="177"/>
      <c r="E22" s="184"/>
      <c r="F22" s="177"/>
      <c r="G22" s="177"/>
      <c r="H22" s="17">
        <f>SUM(H12:H21)</f>
        <v>0</v>
      </c>
      <c r="I22" s="17">
        <f>SUM(I12:I21)</f>
        <v>0</v>
      </c>
      <c r="J22" s="17">
        <f>SUM(J12:J21)</f>
        <v>0</v>
      </c>
      <c r="K22" s="17">
        <f>SUM(K12:K21)</f>
        <v>0</v>
      </c>
      <c r="L22" s="17">
        <f>SUM(L12:L21)</f>
        <v>0</v>
      </c>
      <c r="M22" s="540"/>
      <c r="N22" s="3"/>
      <c r="O22" s="3"/>
      <c r="P22" s="3"/>
      <c r="Q22" s="3"/>
      <c r="R22" s="3"/>
    </row>
    <row r="23" spans="14:18" ht="15.75">
      <c r="N23" s="3"/>
      <c r="O23" s="3"/>
      <c r="P23" s="3"/>
      <c r="Q23" s="3"/>
      <c r="R23" s="3"/>
    </row>
    <row r="24" spans="1:18" ht="15.75">
      <c r="A24" s="669" t="s">
        <v>1732</v>
      </c>
      <c r="B24" s="50"/>
      <c r="C24" s="23"/>
      <c r="D24" s="8"/>
      <c r="E24" s="8"/>
      <c r="F24" s="48"/>
      <c r="G24" s="8"/>
      <c r="H24" s="8"/>
      <c r="I24" s="8"/>
      <c r="J24" s="8"/>
      <c r="K24" s="8"/>
      <c r="L24" s="8"/>
      <c r="M24" s="8"/>
      <c r="N24" s="3"/>
      <c r="O24" s="3"/>
      <c r="P24" s="3"/>
      <c r="Q24" s="3"/>
      <c r="R24" s="3"/>
    </row>
    <row r="25" spans="1:18" ht="15.75">
      <c r="A25" s="4" t="s">
        <v>188</v>
      </c>
      <c r="B25" s="2" t="s">
        <v>1733</v>
      </c>
      <c r="N25" s="3"/>
      <c r="O25" s="3"/>
      <c r="P25" s="3"/>
      <c r="Q25" s="3"/>
      <c r="R25" s="3"/>
    </row>
    <row r="26" spans="1:18" ht="15.75">
      <c r="A26" s="4" t="s">
        <v>190</v>
      </c>
      <c r="B26" s="2" t="s">
        <v>673</v>
      </c>
      <c r="N26" s="3"/>
      <c r="O26" s="3"/>
      <c r="P26" s="3"/>
      <c r="Q26" s="3"/>
      <c r="R26" s="3"/>
    </row>
    <row r="27" spans="1:18" ht="15.75">
      <c r="A27" s="1041" t="s">
        <v>1401</v>
      </c>
      <c r="B27" s="38" t="s">
        <v>674</v>
      </c>
      <c r="C27" s="372"/>
      <c r="D27" s="372"/>
      <c r="E27" s="38"/>
      <c r="F27" s="38"/>
      <c r="G27" s="38"/>
      <c r="H27" s="38"/>
      <c r="I27" s="38"/>
      <c r="J27" s="38"/>
      <c r="K27" s="38"/>
      <c r="L27" s="38"/>
      <c r="M27" s="38"/>
      <c r="N27" s="3"/>
      <c r="O27" s="3"/>
      <c r="P27" s="3"/>
      <c r="Q27" s="3"/>
      <c r="R27" s="3"/>
    </row>
    <row r="28" spans="1:18" ht="15.75">
      <c r="A28" s="1041" t="s">
        <v>1068</v>
      </c>
      <c r="B28" s="38" t="s">
        <v>675</v>
      </c>
      <c r="C28" s="372"/>
      <c r="D28" s="372"/>
      <c r="E28" s="38"/>
      <c r="F28" s="38"/>
      <c r="G28" s="38"/>
      <c r="H28" s="38"/>
      <c r="I28" s="38"/>
      <c r="J28" s="38"/>
      <c r="K28" s="38"/>
      <c r="L28" s="38"/>
      <c r="M28" s="38"/>
      <c r="N28" s="3"/>
      <c r="O28" s="3"/>
      <c r="P28" s="3"/>
      <c r="Q28" s="3"/>
      <c r="R28" s="3"/>
    </row>
    <row r="29" spans="1:18" ht="15.75">
      <c r="A29" s="500"/>
      <c r="B29" s="532"/>
      <c r="C29" s="532"/>
      <c r="D29" s="532"/>
      <c r="E29" s="494"/>
      <c r="F29" s="532"/>
      <c r="G29" s="532"/>
      <c r="H29" s="495" t="s">
        <v>676</v>
      </c>
      <c r="I29" s="495" t="s">
        <v>1719</v>
      </c>
      <c r="J29" s="495"/>
      <c r="K29" s="495"/>
      <c r="L29" s="534"/>
      <c r="M29" s="533" t="s">
        <v>119</v>
      </c>
      <c r="N29" s="3"/>
      <c r="O29" s="3"/>
      <c r="P29" s="3"/>
      <c r="Q29" s="3"/>
      <c r="R29" s="3"/>
    </row>
    <row r="30" spans="1:18" ht="15.75">
      <c r="A30" s="346" t="s">
        <v>1212</v>
      </c>
      <c r="B30" s="179"/>
      <c r="E30" s="179"/>
      <c r="F30" s="3"/>
      <c r="G30" s="3"/>
      <c r="H30" s="6" t="s">
        <v>1721</v>
      </c>
      <c r="I30" s="6" t="s">
        <v>1722</v>
      </c>
      <c r="J30" s="6" t="s">
        <v>1723</v>
      </c>
      <c r="K30" s="6" t="s">
        <v>1724</v>
      </c>
      <c r="L30" s="535"/>
      <c r="M30" s="120" t="s">
        <v>1721</v>
      </c>
      <c r="N30" s="3"/>
      <c r="O30" s="3"/>
      <c r="P30" s="3"/>
      <c r="Q30" s="3"/>
      <c r="R30" s="3"/>
    </row>
    <row r="31" spans="1:18" ht="15.75">
      <c r="A31" s="346" t="s">
        <v>1564</v>
      </c>
      <c r="B31" s="180" t="s">
        <v>677</v>
      </c>
      <c r="C31" s="176"/>
      <c r="D31" s="176"/>
      <c r="E31" s="180" t="s">
        <v>1726</v>
      </c>
      <c r="F31" s="176"/>
      <c r="G31" s="176"/>
      <c r="H31" s="6" t="s">
        <v>1727</v>
      </c>
      <c r="I31" s="6" t="s">
        <v>1728</v>
      </c>
      <c r="J31" s="6" t="s">
        <v>1729</v>
      </c>
      <c r="K31" s="6" t="s">
        <v>1729</v>
      </c>
      <c r="L31" s="537" t="s">
        <v>1560</v>
      </c>
      <c r="M31" s="120" t="s">
        <v>1730</v>
      </c>
      <c r="N31" s="3"/>
      <c r="O31" s="3"/>
      <c r="P31" s="3"/>
      <c r="Q31" s="3"/>
      <c r="R31" s="3"/>
    </row>
    <row r="32" spans="1:18" ht="15.75">
      <c r="A32" s="541" t="s">
        <v>1575</v>
      </c>
      <c r="B32" s="181" t="s">
        <v>287</v>
      </c>
      <c r="C32" s="310"/>
      <c r="D32" s="182"/>
      <c r="E32" s="181" t="s">
        <v>288</v>
      </c>
      <c r="F32" s="182"/>
      <c r="G32" s="182"/>
      <c r="H32" s="13" t="s">
        <v>1576</v>
      </c>
      <c r="I32" s="13" t="s">
        <v>1577</v>
      </c>
      <c r="J32" s="13" t="s">
        <v>1578</v>
      </c>
      <c r="K32" s="13" t="s">
        <v>1579</v>
      </c>
      <c r="L32" s="538" t="s">
        <v>1580</v>
      </c>
      <c r="M32" s="539" t="s">
        <v>1581</v>
      </c>
      <c r="N32" s="3"/>
      <c r="O32" s="3"/>
      <c r="P32" s="3"/>
      <c r="Q32" s="3"/>
      <c r="R32" s="3"/>
    </row>
    <row r="33" spans="1:18" ht="15.75">
      <c r="A33" s="348">
        <v>1</v>
      </c>
      <c r="B33" s="184"/>
      <c r="C33" s="177"/>
      <c r="D33" s="177"/>
      <c r="E33" s="184"/>
      <c r="F33" s="177"/>
      <c r="G33" s="177"/>
      <c r="H33" s="17"/>
      <c r="I33" s="17"/>
      <c r="J33" s="17"/>
      <c r="K33" s="17"/>
      <c r="L33" s="536"/>
      <c r="M33" s="185"/>
      <c r="N33" s="3"/>
      <c r="O33" s="3"/>
      <c r="P33" s="3"/>
      <c r="Q33" s="3"/>
      <c r="R33" s="3"/>
    </row>
    <row r="34" spans="1:18" ht="15.75">
      <c r="A34" s="348">
        <v>2</v>
      </c>
      <c r="B34" s="184"/>
      <c r="C34" s="177"/>
      <c r="D34" s="177"/>
      <c r="E34" s="184"/>
      <c r="F34" s="177"/>
      <c r="G34" s="177"/>
      <c r="H34" s="17"/>
      <c r="I34" s="17"/>
      <c r="J34" s="17"/>
      <c r="K34" s="17"/>
      <c r="L34" s="536"/>
      <c r="M34" s="185"/>
      <c r="N34" s="3"/>
      <c r="O34" s="3"/>
      <c r="P34" s="3"/>
      <c r="Q34" s="3"/>
      <c r="R34" s="3"/>
    </row>
    <row r="35" spans="1:18" ht="15.75">
      <c r="A35" s="348">
        <v>3</v>
      </c>
      <c r="B35" s="184"/>
      <c r="C35" s="177"/>
      <c r="D35" s="177"/>
      <c r="E35" s="184"/>
      <c r="F35" s="177"/>
      <c r="G35" s="177"/>
      <c r="H35" s="17"/>
      <c r="I35" s="17"/>
      <c r="J35" s="17"/>
      <c r="K35" s="17"/>
      <c r="L35" s="536"/>
      <c r="M35" s="185"/>
      <c r="N35" s="3"/>
      <c r="O35" s="3"/>
      <c r="P35" s="3"/>
      <c r="Q35" s="3"/>
      <c r="R35" s="3"/>
    </row>
    <row r="36" spans="1:18" ht="15.75">
      <c r="A36" s="348">
        <v>4</v>
      </c>
      <c r="B36" s="184"/>
      <c r="C36" s="177"/>
      <c r="D36" s="177"/>
      <c r="E36" s="184"/>
      <c r="F36" s="177"/>
      <c r="G36" s="177"/>
      <c r="H36" s="17"/>
      <c r="I36" s="17"/>
      <c r="J36" s="17"/>
      <c r="K36" s="17"/>
      <c r="L36" s="536"/>
      <c r="M36" s="185"/>
      <c r="N36" s="3"/>
      <c r="O36" s="3"/>
      <c r="P36" s="3"/>
      <c r="Q36" s="3"/>
      <c r="R36" s="3"/>
    </row>
    <row r="37" spans="1:18" ht="15.75">
      <c r="A37" s="348">
        <v>5</v>
      </c>
      <c r="B37" s="184"/>
      <c r="C37" s="177"/>
      <c r="D37" s="177"/>
      <c r="E37" s="184"/>
      <c r="F37" s="177"/>
      <c r="G37" s="177"/>
      <c r="H37" s="17"/>
      <c r="I37" s="17"/>
      <c r="J37" s="17"/>
      <c r="K37" s="17"/>
      <c r="L37" s="536"/>
      <c r="M37" s="185"/>
      <c r="N37" s="3"/>
      <c r="O37" s="3"/>
      <c r="P37" s="3"/>
      <c r="Q37" s="3"/>
      <c r="R37" s="3"/>
    </row>
    <row r="38" spans="1:18" ht="15.75">
      <c r="A38" s="348">
        <v>6</v>
      </c>
      <c r="B38" s="184"/>
      <c r="C38" s="177"/>
      <c r="D38" s="177"/>
      <c r="E38" s="184"/>
      <c r="F38" s="177"/>
      <c r="G38" s="177"/>
      <c r="H38" s="17"/>
      <c r="I38" s="17"/>
      <c r="J38" s="17"/>
      <c r="K38" s="17"/>
      <c r="L38" s="536"/>
      <c r="M38" s="185"/>
      <c r="N38" s="3"/>
      <c r="O38" s="3"/>
      <c r="P38" s="3"/>
      <c r="Q38" s="3"/>
      <c r="R38" s="3"/>
    </row>
    <row r="39" spans="1:13" ht="15.75">
      <c r="A39" s="348">
        <v>7</v>
      </c>
      <c r="B39" s="184"/>
      <c r="C39" s="177"/>
      <c r="D39" s="177"/>
      <c r="E39" s="184"/>
      <c r="F39" s="177"/>
      <c r="G39" s="177"/>
      <c r="H39" s="17"/>
      <c r="I39" s="17"/>
      <c r="J39" s="17"/>
      <c r="K39" s="17"/>
      <c r="L39" s="536"/>
      <c r="M39" s="185"/>
    </row>
    <row r="40" spans="1:13" ht="15.75">
      <c r="A40" s="348">
        <v>8</v>
      </c>
      <c r="B40" s="184"/>
      <c r="C40" s="177"/>
      <c r="D40" s="177"/>
      <c r="E40" s="184"/>
      <c r="F40" s="177"/>
      <c r="G40" s="177"/>
      <c r="H40" s="17"/>
      <c r="I40" s="17"/>
      <c r="J40" s="17"/>
      <c r="K40" s="17"/>
      <c r="L40" s="536"/>
      <c r="M40" s="185"/>
    </row>
    <row r="41" spans="1:13" ht="15.75">
      <c r="A41" s="348">
        <v>9</v>
      </c>
      <c r="B41" s="184"/>
      <c r="C41" s="177"/>
      <c r="D41" s="177"/>
      <c r="E41" s="184"/>
      <c r="F41" s="177"/>
      <c r="G41" s="177"/>
      <c r="H41" s="17"/>
      <c r="I41" s="17"/>
      <c r="J41" s="17"/>
      <c r="K41" s="17"/>
      <c r="L41" s="536"/>
      <c r="M41" s="185"/>
    </row>
    <row r="42" spans="1:13" ht="15.75">
      <c r="A42" s="348">
        <v>10</v>
      </c>
      <c r="B42" s="184"/>
      <c r="C42" s="177"/>
      <c r="D42" s="177"/>
      <c r="E42" s="184"/>
      <c r="F42" s="177"/>
      <c r="G42" s="177"/>
      <c r="H42" s="17"/>
      <c r="I42" s="17"/>
      <c r="J42" s="17"/>
      <c r="K42" s="17"/>
      <c r="L42" s="536"/>
      <c r="M42" s="185"/>
    </row>
    <row r="43" spans="1:13" ht="15.75">
      <c r="A43" s="184" t="s">
        <v>1731</v>
      </c>
      <c r="B43" s="184"/>
      <c r="C43" s="177"/>
      <c r="D43" s="177"/>
      <c r="E43" s="184"/>
      <c r="F43" s="177"/>
      <c r="G43" s="177"/>
      <c r="H43" s="17">
        <f>SUM(H33:H42)</f>
        <v>0</v>
      </c>
      <c r="I43" s="17">
        <f>SUM(I33:I42)</f>
        <v>0</v>
      </c>
      <c r="J43" s="17">
        <f>SUM(J33:J42)</f>
        <v>0</v>
      </c>
      <c r="K43" s="17">
        <f>SUM(K33:K42)</f>
        <v>0</v>
      </c>
      <c r="L43" s="17">
        <f>SUM(L33:L42)</f>
        <v>0</v>
      </c>
      <c r="M43" s="540"/>
    </row>
  </sheetData>
  <sheetProtection/>
  <printOptions horizontalCentered="1"/>
  <pageMargins left="0.5" right="0.5" top="0.5" bottom="0.5" header="0.5" footer="0.5"/>
  <pageSetup fitToHeight="1" fitToWidth="1" horizontalDpi="300" verticalDpi="300" orientation="landscape" scale="76" r:id="rId1"/>
  <headerFooter alignWithMargins="0">
    <oddFooter>&amp;C&amp;[Page 37</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E67"/>
  <sheetViews>
    <sheetView showGridLines="0" zoomScale="75" zoomScaleNormal="75" zoomScalePageLayoutView="0" workbookViewId="0" topLeftCell="A25">
      <selection activeCell="D51" sqref="D51"/>
    </sheetView>
  </sheetViews>
  <sheetFormatPr defaultColWidth="9.00390625" defaultRowHeight="15.75"/>
  <cols>
    <col min="1" max="1" width="4.625" style="325" customWidth="1"/>
    <col min="2" max="2" width="29.625" style="325" customWidth="1"/>
    <col min="3" max="3" width="25.625" style="325" customWidth="1"/>
    <col min="4" max="4" width="35.625" style="325" customWidth="1"/>
    <col min="5" max="5" width="9.375" style="325" customWidth="1"/>
  </cols>
  <sheetData>
    <row r="1" spans="1:5" ht="16.5" thickBot="1">
      <c r="A1" s="134" t="str">
        <f>'Table Contents'!$A$1</f>
        <v>Annual Report of:                                                                                                                 Year Ended December 31, 2023</v>
      </c>
      <c r="B1" s="134"/>
      <c r="C1" s="134"/>
      <c r="D1" s="52"/>
      <c r="E1" s="305"/>
    </row>
    <row r="2" spans="1:5" ht="15.75">
      <c r="A2" s="306"/>
      <c r="B2" s="306"/>
      <c r="C2" s="306"/>
      <c r="D2" s="306"/>
      <c r="E2" s="296"/>
    </row>
    <row r="3" spans="1:5" ht="15.75">
      <c r="A3" s="670" t="s">
        <v>678</v>
      </c>
      <c r="B3" s="333"/>
      <c r="C3" s="333"/>
      <c r="D3" s="333"/>
      <c r="E3" s="333"/>
    </row>
    <row r="4" spans="1:5" ht="15.75">
      <c r="A4" s="513">
        <v>1</v>
      </c>
      <c r="B4" s="511" t="s">
        <v>679</v>
      </c>
      <c r="C4" s="326"/>
      <c r="D4" s="327"/>
      <c r="E4" s="327"/>
    </row>
    <row r="5" spans="1:5" ht="15.75">
      <c r="A5" s="514"/>
      <c r="B5" s="515" t="s">
        <v>680</v>
      </c>
      <c r="C5" s="515"/>
      <c r="D5" s="515"/>
      <c r="E5" s="515"/>
    </row>
    <row r="6" spans="1:5" ht="15.75">
      <c r="A6" s="516">
        <v>2</v>
      </c>
      <c r="B6" s="517" t="s">
        <v>1145</v>
      </c>
      <c r="C6" s="327"/>
      <c r="D6" s="327"/>
      <c r="E6" s="327"/>
    </row>
    <row r="7" ht="15.75">
      <c r="B7" s="518" t="s">
        <v>1146</v>
      </c>
    </row>
    <row r="8" spans="1:5" ht="15.75">
      <c r="A8" s="529"/>
      <c r="B8" s="527"/>
      <c r="C8" s="526"/>
      <c r="D8" s="529"/>
      <c r="E8"/>
    </row>
    <row r="9" spans="1:5" ht="15.75">
      <c r="A9" s="530"/>
      <c r="B9" s="528"/>
      <c r="C9" s="327"/>
      <c r="D9" s="531" t="s">
        <v>1147</v>
      </c>
      <c r="E9"/>
    </row>
    <row r="10" spans="1:5" ht="15.75">
      <c r="A10" s="530"/>
      <c r="B10" s="528" t="s">
        <v>1148</v>
      </c>
      <c r="C10" s="327"/>
      <c r="D10" s="530"/>
      <c r="E10"/>
    </row>
    <row r="11" spans="1:5" ht="15.75">
      <c r="A11" s="350" t="s">
        <v>1575</v>
      </c>
      <c r="B11" s="339" t="s">
        <v>287</v>
      </c>
      <c r="C11" s="338"/>
      <c r="D11" s="340" t="s">
        <v>288</v>
      </c>
      <c r="E11"/>
    </row>
    <row r="12" spans="1:5" ht="15.75">
      <c r="A12" s="334">
        <v>1</v>
      </c>
      <c r="B12" s="519" t="s">
        <v>1149</v>
      </c>
      <c r="C12" s="335"/>
      <c r="D12" s="345"/>
      <c r="E12"/>
    </row>
    <row r="13" spans="1:5" ht="15.75">
      <c r="A13" s="334">
        <f>+A12+1</f>
        <v>2</v>
      </c>
      <c r="B13" s="520" t="s">
        <v>1150</v>
      </c>
      <c r="C13" s="328"/>
      <c r="D13" s="337"/>
      <c r="E13"/>
    </row>
    <row r="14" spans="1:5" ht="15.75">
      <c r="A14" s="334">
        <f aca="true" t="shared" si="0" ref="A14:A29">+A13+1</f>
        <v>3</v>
      </c>
      <c r="B14" s="520" t="s">
        <v>1151</v>
      </c>
      <c r="C14" s="328"/>
      <c r="D14" s="337"/>
      <c r="E14"/>
    </row>
    <row r="15" spans="1:5" ht="15.75">
      <c r="A15" s="334">
        <f t="shared" si="0"/>
        <v>4</v>
      </c>
      <c r="B15" s="521" t="s">
        <v>1152</v>
      </c>
      <c r="C15" s="330"/>
      <c r="D15" s="344"/>
      <c r="E15"/>
    </row>
    <row r="16" spans="1:5" ht="16.5" thickBot="1">
      <c r="A16" s="334">
        <f t="shared" si="0"/>
        <v>5</v>
      </c>
      <c r="B16" s="512" t="s">
        <v>1153</v>
      </c>
      <c r="C16" s="134"/>
      <c r="D16" s="345"/>
      <c r="E16"/>
    </row>
    <row r="17" spans="1:5" ht="15.75">
      <c r="A17" s="334">
        <f t="shared" si="0"/>
        <v>6</v>
      </c>
      <c r="B17" s="520" t="s">
        <v>1154</v>
      </c>
      <c r="C17" s="328"/>
      <c r="D17" s="337"/>
      <c r="E17"/>
    </row>
    <row r="18" spans="1:5" ht="15.75">
      <c r="A18" s="334">
        <v>7</v>
      </c>
      <c r="B18" s="520" t="s">
        <v>1155</v>
      </c>
      <c r="C18" s="328"/>
      <c r="D18" s="337"/>
      <c r="E18"/>
    </row>
    <row r="19" spans="1:5" ht="15.75">
      <c r="A19" s="334">
        <f t="shared" si="0"/>
        <v>8</v>
      </c>
      <c r="B19" s="520" t="s">
        <v>1156</v>
      </c>
      <c r="C19" s="328"/>
      <c r="D19" s="337"/>
      <c r="E19"/>
    </row>
    <row r="20" spans="1:5" ht="15.75">
      <c r="A20" s="334">
        <f t="shared" si="0"/>
        <v>9</v>
      </c>
      <c r="B20" s="520" t="s">
        <v>1157</v>
      </c>
      <c r="C20" s="328"/>
      <c r="D20" s="337"/>
      <c r="E20"/>
    </row>
    <row r="21" spans="1:5" ht="15.75">
      <c r="A21" s="334">
        <f t="shared" si="0"/>
        <v>10</v>
      </c>
      <c r="B21" s="520" t="s">
        <v>1158</v>
      </c>
      <c r="C21" s="328"/>
      <c r="D21" s="337"/>
      <c r="E21"/>
    </row>
    <row r="22" spans="1:5" ht="15.75">
      <c r="A22" s="334">
        <f t="shared" si="0"/>
        <v>11</v>
      </c>
      <c r="B22" s="328"/>
      <c r="C22" s="328"/>
      <c r="D22" s="337"/>
      <c r="E22"/>
    </row>
    <row r="23" spans="1:5" ht="15.75">
      <c r="A23" s="334">
        <f t="shared" si="0"/>
        <v>12</v>
      </c>
      <c r="B23" s="328"/>
      <c r="C23" s="328"/>
      <c r="D23" s="337"/>
      <c r="E23"/>
    </row>
    <row r="24" spans="1:5" ht="15.75">
      <c r="A24" s="334">
        <f t="shared" si="0"/>
        <v>13</v>
      </c>
      <c r="B24" s="328"/>
      <c r="C24" s="328"/>
      <c r="D24" s="337"/>
      <c r="E24"/>
    </row>
    <row r="25" spans="1:5" ht="15.75">
      <c r="A25" s="334">
        <f t="shared" si="0"/>
        <v>14</v>
      </c>
      <c r="B25" s="342" t="s">
        <v>1159</v>
      </c>
      <c r="C25" s="328"/>
      <c r="D25" s="344">
        <f>SUM(D13:D24)</f>
        <v>0</v>
      </c>
      <c r="E25"/>
    </row>
    <row r="26" spans="1:5" ht="15.75">
      <c r="A26" s="334">
        <f t="shared" si="0"/>
        <v>15</v>
      </c>
      <c r="B26" s="341" t="s">
        <v>1160</v>
      </c>
      <c r="C26" s="328"/>
      <c r="D26" s="345"/>
      <c r="E26"/>
    </row>
    <row r="27" spans="1:5" ht="15.75">
      <c r="A27" s="334">
        <f t="shared" si="0"/>
        <v>16</v>
      </c>
      <c r="B27" s="520" t="s">
        <v>1161</v>
      </c>
      <c r="C27" s="328"/>
      <c r="D27" s="337"/>
      <c r="E27"/>
    </row>
    <row r="28" spans="1:5" ht="15.75">
      <c r="A28" s="334">
        <f t="shared" si="0"/>
        <v>17</v>
      </c>
      <c r="B28" s="520" t="s">
        <v>1162</v>
      </c>
      <c r="C28" s="328"/>
      <c r="D28" s="337"/>
      <c r="E28"/>
    </row>
    <row r="29" spans="1:5" ht="15.75">
      <c r="A29" s="334">
        <f t="shared" si="0"/>
        <v>18</v>
      </c>
      <c r="B29" s="520" t="s">
        <v>1163</v>
      </c>
      <c r="C29" s="328"/>
      <c r="D29" s="337"/>
      <c r="E29"/>
    </row>
    <row r="30" spans="1:5" ht="15.75">
      <c r="A30" s="334">
        <f>+A29+1</f>
        <v>19</v>
      </c>
      <c r="B30" s="520" t="s">
        <v>1164</v>
      </c>
      <c r="C30" s="328"/>
      <c r="D30" s="337"/>
      <c r="E30"/>
    </row>
    <row r="31" spans="1:5" ht="15.75">
      <c r="A31" s="334">
        <f>+A30+1</f>
        <v>20</v>
      </c>
      <c r="B31" s="520" t="s">
        <v>768</v>
      </c>
      <c r="C31" s="328"/>
      <c r="D31" s="337"/>
      <c r="E31"/>
    </row>
    <row r="32" spans="1:5" ht="15.75">
      <c r="A32" s="334">
        <f>+A31+1</f>
        <v>21</v>
      </c>
      <c r="B32" s="328"/>
      <c r="C32" s="328"/>
      <c r="D32" s="337"/>
      <c r="E32"/>
    </row>
    <row r="33" spans="1:5" ht="15.75">
      <c r="A33" s="334">
        <f>+A31+1</f>
        <v>21</v>
      </c>
      <c r="B33" s="343"/>
      <c r="C33" s="332"/>
      <c r="D33" s="344"/>
      <c r="E33"/>
    </row>
    <row r="34" spans="1:5" ht="15.75">
      <c r="A34" s="334">
        <f>+A32+1</f>
        <v>22</v>
      </c>
      <c r="B34" s="330" t="s">
        <v>769</v>
      </c>
      <c r="C34" s="332"/>
      <c r="D34" s="344">
        <f>SUM(D28:D33)</f>
        <v>0</v>
      </c>
      <c r="E34"/>
    </row>
    <row r="35" spans="1:5" ht="15.75">
      <c r="A35" s="334">
        <f aca="true" t="shared" si="1" ref="A35:A46">+A34+1</f>
        <v>23</v>
      </c>
      <c r="B35" s="512" t="s">
        <v>770</v>
      </c>
      <c r="C35" s="328"/>
      <c r="D35" s="345"/>
      <c r="E35"/>
    </row>
    <row r="36" spans="1:5" ht="15.75">
      <c r="A36" s="334">
        <f t="shared" si="1"/>
        <v>24</v>
      </c>
      <c r="B36" s="520" t="s">
        <v>771</v>
      </c>
      <c r="C36" s="328"/>
      <c r="D36" s="336"/>
      <c r="E36"/>
    </row>
    <row r="37" spans="1:5" ht="15.75">
      <c r="A37" s="334">
        <f t="shared" si="1"/>
        <v>25</v>
      </c>
      <c r="B37" s="520" t="s">
        <v>772</v>
      </c>
      <c r="C37" s="328"/>
      <c r="D37" s="337"/>
      <c r="E37"/>
    </row>
    <row r="38" spans="1:5" ht="15.75">
      <c r="A38" s="334">
        <f t="shared" si="1"/>
        <v>26</v>
      </c>
      <c r="B38" s="522" t="s">
        <v>773</v>
      </c>
      <c r="C38" s="328"/>
      <c r="D38" s="337"/>
      <c r="E38"/>
    </row>
    <row r="39" spans="1:5" ht="15.75">
      <c r="A39" s="334">
        <f t="shared" si="1"/>
        <v>27</v>
      </c>
      <c r="B39" s="520" t="s">
        <v>774</v>
      </c>
      <c r="C39" s="328"/>
      <c r="D39" s="337"/>
      <c r="E39"/>
    </row>
    <row r="40" spans="1:5" ht="15.75">
      <c r="A40" s="334">
        <f t="shared" si="1"/>
        <v>28</v>
      </c>
      <c r="B40" s="520" t="s">
        <v>775</v>
      </c>
      <c r="C40" s="328"/>
      <c r="D40" s="337"/>
      <c r="E40"/>
    </row>
    <row r="41" spans="1:5" ht="15.75">
      <c r="A41" s="334">
        <f t="shared" si="1"/>
        <v>29</v>
      </c>
      <c r="B41" s="520" t="s">
        <v>776</v>
      </c>
      <c r="C41" s="328"/>
      <c r="D41" s="337"/>
      <c r="E41"/>
    </row>
    <row r="42" spans="1:5" ht="15.75">
      <c r="A42" s="334">
        <f t="shared" si="1"/>
        <v>30</v>
      </c>
      <c r="B42" s="341" t="s">
        <v>777</v>
      </c>
      <c r="C42" s="328"/>
      <c r="D42" s="345">
        <f>SUM(D34:D41)</f>
        <v>0</v>
      </c>
      <c r="E42"/>
    </row>
    <row r="43" spans="1:5" ht="15.75">
      <c r="A43" s="334">
        <f t="shared" si="1"/>
        <v>31</v>
      </c>
      <c r="B43" s="523" t="s">
        <v>778</v>
      </c>
      <c r="C43" s="328"/>
      <c r="D43" s="337"/>
      <c r="E43"/>
    </row>
    <row r="44" spans="1:5" ht="15.75">
      <c r="A44" s="334">
        <f t="shared" si="1"/>
        <v>32</v>
      </c>
      <c r="B44" s="520" t="s">
        <v>779</v>
      </c>
      <c r="C44" s="328"/>
      <c r="D44" s="337"/>
      <c r="E44"/>
    </row>
    <row r="45" spans="1:5" ht="15.75">
      <c r="A45" s="334">
        <f t="shared" si="1"/>
        <v>33</v>
      </c>
      <c r="B45" s="524" t="s">
        <v>780</v>
      </c>
      <c r="C45" s="332"/>
      <c r="D45" s="344"/>
      <c r="E45"/>
    </row>
    <row r="46" spans="1:5" ht="15.75">
      <c r="A46" s="334">
        <f t="shared" si="1"/>
        <v>34</v>
      </c>
      <c r="B46" s="525" t="s">
        <v>781</v>
      </c>
      <c r="C46" s="329"/>
      <c r="D46" s="337"/>
      <c r="E46"/>
    </row>
    <row r="47" spans="1:5" ht="15.75">
      <c r="A47" s="334">
        <f>+A46+1</f>
        <v>35</v>
      </c>
      <c r="B47" s="525" t="s">
        <v>725</v>
      </c>
      <c r="C47" s="329"/>
      <c r="D47" s="337"/>
      <c r="E47"/>
    </row>
    <row r="48" spans="1:5" ht="15.75">
      <c r="A48" s="334">
        <v>36</v>
      </c>
      <c r="B48" s="525" t="s">
        <v>726</v>
      </c>
      <c r="C48" s="329"/>
      <c r="D48" s="337"/>
      <c r="E48"/>
    </row>
    <row r="49" spans="1:5" ht="15.75">
      <c r="A49" s="334">
        <v>37</v>
      </c>
      <c r="B49" s="525"/>
      <c r="C49" s="329"/>
      <c r="D49" s="337"/>
      <c r="E49"/>
    </row>
    <row r="50" spans="1:5" ht="15.75">
      <c r="A50" s="334">
        <v>38</v>
      </c>
      <c r="B50" s="525" t="s">
        <v>727</v>
      </c>
      <c r="C50" s="329"/>
      <c r="D50" s="345">
        <f>SUM(D44:D49)</f>
        <v>0</v>
      </c>
      <c r="E50"/>
    </row>
    <row r="51" spans="1:5" ht="15.75">
      <c r="A51" s="334">
        <v>38</v>
      </c>
      <c r="B51" s="525" t="s">
        <v>728</v>
      </c>
      <c r="C51" s="329"/>
      <c r="D51" s="345">
        <f>SUM(D42+D50)</f>
        <v>0</v>
      </c>
      <c r="E51"/>
    </row>
    <row r="52" spans="4:5" ht="15.75">
      <c r="D52" s="331"/>
      <c r="E52" s="331"/>
    </row>
    <row r="53" spans="4:5" ht="15.75">
      <c r="D53" s="331"/>
      <c r="E53" s="331"/>
    </row>
    <row r="54" spans="4:5" ht="15.75">
      <c r="D54" s="331"/>
      <c r="E54" s="331"/>
    </row>
    <row r="55" spans="4:5" ht="15.75">
      <c r="D55" s="331"/>
      <c r="E55" s="331"/>
    </row>
    <row r="56" spans="4:5" ht="15.75">
      <c r="D56" s="331"/>
      <c r="E56" s="331"/>
    </row>
    <row r="57" spans="4:5" ht="15.75">
      <c r="D57" s="331"/>
      <c r="E57" s="331"/>
    </row>
    <row r="58" spans="4:5" ht="15.75">
      <c r="D58" s="331"/>
      <c r="E58" s="331"/>
    </row>
    <row r="59" spans="4:5" ht="15.75">
      <c r="D59" s="331"/>
      <c r="E59" s="331"/>
    </row>
    <row r="60" spans="4:5" ht="15.75">
      <c r="D60" s="331"/>
      <c r="E60" s="331"/>
    </row>
    <row r="61" spans="4:5" ht="15.75">
      <c r="D61" s="331"/>
      <c r="E61" s="331"/>
    </row>
    <row r="62" spans="4:5" ht="15.75">
      <c r="D62" s="331"/>
      <c r="E62" s="331"/>
    </row>
    <row r="63" spans="4:5" ht="15.75">
      <c r="D63" s="331"/>
      <c r="E63" s="331"/>
    </row>
    <row r="64" spans="4:5" ht="15.75">
      <c r="D64" s="331"/>
      <c r="E64" s="331"/>
    </row>
    <row r="65" spans="4:5" ht="15.75">
      <c r="D65" s="331"/>
      <c r="E65" s="331"/>
    </row>
    <row r="66" spans="4:5" ht="15.75">
      <c r="D66" s="331"/>
      <c r="E66" s="331"/>
    </row>
    <row r="67" ht="15.75">
      <c r="E67" s="331"/>
    </row>
  </sheetData>
  <sheetProtection/>
  <printOptions horizontalCentered="1"/>
  <pageMargins left="0.5" right="0.5" top="0.5" bottom="0.5" header="0.5" footer="0.5"/>
  <pageSetup fitToHeight="1" fitToWidth="1" orientation="portrait" scale="85" r:id="rId1"/>
  <headerFooter alignWithMargins="0">
    <oddFooter>&amp;C&amp;[Page 38</oddFooter>
  </headerFooter>
</worksheet>
</file>

<file path=xl/worksheets/sheet4.xml><?xml version="1.0" encoding="utf-8"?>
<worksheet xmlns="http://schemas.openxmlformats.org/spreadsheetml/2006/main" xmlns:r="http://schemas.openxmlformats.org/officeDocument/2006/relationships">
  <sheetPr transitionEvaluation="1"/>
  <dimension ref="A1:I84"/>
  <sheetViews>
    <sheetView showGridLines="0" zoomScale="60" zoomScaleNormal="60" zoomScalePageLayoutView="0" workbookViewId="0" topLeftCell="A1">
      <selection activeCell="A1" sqref="A1"/>
    </sheetView>
  </sheetViews>
  <sheetFormatPr defaultColWidth="9.625" defaultRowHeight="15.75"/>
  <cols>
    <col min="1" max="1" width="74.375" style="293" customWidth="1"/>
    <col min="2" max="2" width="38.25390625" style="293" customWidth="1"/>
    <col min="3" max="3" width="13.625" style="293" customWidth="1"/>
    <col min="4" max="16384" width="9.625" style="293" customWidth="1"/>
  </cols>
  <sheetData>
    <row r="1" spans="1:9" s="2" customFormat="1" ht="16.5" thickBot="1">
      <c r="A1" s="610" t="str">
        <f>'Table Contents'!$A$1</f>
        <v>Annual Report of:                                                                                                                 Year Ended December 31, 2023</v>
      </c>
      <c r="B1" s="610"/>
      <c r="C1" s="619"/>
      <c r="D1" s="3"/>
      <c r="E1" s="3"/>
      <c r="F1" s="3"/>
      <c r="G1" s="3"/>
      <c r="H1" s="3"/>
      <c r="I1" s="3"/>
    </row>
    <row r="2" spans="1:9" s="287" customFormat="1" ht="15.75">
      <c r="A2" s="611"/>
      <c r="B2" s="611" t="s">
        <v>668</v>
      </c>
      <c r="C2" s="611"/>
      <c r="D2" s="312"/>
      <c r="E2" s="312"/>
      <c r="F2" s="312"/>
      <c r="G2" s="312"/>
      <c r="H2" s="312"/>
      <c r="I2" s="312"/>
    </row>
    <row r="3" spans="1:3" ht="15.75">
      <c r="A3" s="612" t="s">
        <v>669</v>
      </c>
      <c r="B3" s="613"/>
      <c r="C3" s="614"/>
    </row>
    <row r="4" spans="1:3" ht="15.75">
      <c r="A4" s="615"/>
      <c r="B4" s="616"/>
      <c r="C4" s="609"/>
    </row>
    <row r="5" spans="1:3" ht="15.75">
      <c r="A5" s="608" t="s">
        <v>670</v>
      </c>
      <c r="B5" s="617"/>
      <c r="C5" s="617"/>
    </row>
    <row r="6" spans="1:3" ht="15.75">
      <c r="A6" s="608"/>
      <c r="B6" s="617"/>
      <c r="C6" s="617"/>
    </row>
    <row r="7" spans="1:3" ht="15.75">
      <c r="A7" s="608"/>
      <c r="B7" s="617"/>
      <c r="C7" s="617"/>
    </row>
    <row r="8" spans="1:3" ht="15.75">
      <c r="A8" s="608"/>
      <c r="B8" s="617"/>
      <c r="C8" s="617"/>
    </row>
    <row r="9" spans="1:3" ht="15.75">
      <c r="A9" s="608"/>
      <c r="B9" s="617"/>
      <c r="C9" s="617"/>
    </row>
    <row r="10" spans="1:3" ht="15.75">
      <c r="A10" s="608"/>
      <c r="B10" s="617"/>
      <c r="C10" s="617"/>
    </row>
    <row r="11" spans="1:3" ht="15.75">
      <c r="A11" s="608" t="s">
        <v>671</v>
      </c>
      <c r="B11" s="617"/>
      <c r="C11" s="617"/>
    </row>
    <row r="12" spans="1:3" ht="15.75">
      <c r="A12" s="608" t="s">
        <v>672</v>
      </c>
      <c r="B12" s="617"/>
      <c r="C12" s="617"/>
    </row>
    <row r="13" spans="1:3" ht="15.75">
      <c r="A13" s="608"/>
      <c r="B13" s="617"/>
      <c r="C13" s="617"/>
    </row>
    <row r="14" spans="1:3" ht="15.75">
      <c r="A14" s="608"/>
      <c r="B14" s="617"/>
      <c r="C14" s="617"/>
    </row>
    <row r="15" spans="1:3" ht="15.75">
      <c r="A15" s="608"/>
      <c r="B15" s="617"/>
      <c r="C15" s="617"/>
    </row>
    <row r="16" spans="1:3" ht="15.75">
      <c r="A16" s="608"/>
      <c r="B16" s="617"/>
      <c r="C16" s="617"/>
    </row>
    <row r="17" spans="1:3" ht="15.75">
      <c r="A17" s="608"/>
      <c r="B17" s="617"/>
      <c r="C17" s="617"/>
    </row>
    <row r="18" spans="1:3" ht="15.75">
      <c r="A18" s="608" t="s">
        <v>1102</v>
      </c>
      <c r="B18" s="617"/>
      <c r="C18" s="617"/>
    </row>
    <row r="19" spans="1:3" ht="15.75">
      <c r="A19" s="608" t="s">
        <v>1103</v>
      </c>
      <c r="B19" s="617"/>
      <c r="C19" s="617"/>
    </row>
    <row r="20" spans="1:3" ht="15.75">
      <c r="A20" s="608" t="s">
        <v>1104</v>
      </c>
      <c r="B20" s="617"/>
      <c r="C20" s="617"/>
    </row>
    <row r="21" spans="1:3" ht="15.75">
      <c r="A21" s="608"/>
      <c r="B21" s="617"/>
      <c r="C21" s="617"/>
    </row>
    <row r="22" spans="1:3" ht="15.75">
      <c r="A22" s="608"/>
      <c r="B22" s="617"/>
      <c r="C22" s="617"/>
    </row>
    <row r="23" spans="1:3" ht="15.75">
      <c r="A23" s="608"/>
      <c r="B23" s="617"/>
      <c r="C23" s="617"/>
    </row>
    <row r="24" spans="1:3" ht="15.75">
      <c r="A24" s="608"/>
      <c r="B24" s="617"/>
      <c r="C24" s="617"/>
    </row>
    <row r="25" spans="1:3" ht="15.75">
      <c r="A25" s="608"/>
      <c r="B25" s="617"/>
      <c r="C25" s="617"/>
    </row>
    <row r="26" spans="1:3" ht="15.75">
      <c r="A26" s="608"/>
      <c r="B26" s="617"/>
      <c r="C26" s="617"/>
    </row>
    <row r="27" spans="1:3" ht="15.75">
      <c r="A27" s="608"/>
      <c r="B27" s="617"/>
      <c r="C27" s="617"/>
    </row>
    <row r="28" spans="1:3" ht="15.75">
      <c r="A28" s="608"/>
      <c r="B28" s="617"/>
      <c r="C28" s="617"/>
    </row>
    <row r="29" spans="1:3" ht="15.75">
      <c r="A29" s="608"/>
      <c r="B29" s="617"/>
      <c r="C29" s="617"/>
    </row>
    <row r="30" spans="1:3" ht="15.75">
      <c r="A30" s="608"/>
      <c r="B30" s="617"/>
      <c r="C30" s="617"/>
    </row>
    <row r="31" spans="1:3" ht="15.75">
      <c r="A31" s="608" t="s">
        <v>1105</v>
      </c>
      <c r="B31" s="617"/>
      <c r="C31" s="617"/>
    </row>
    <row r="32" spans="1:3" ht="15.75">
      <c r="A32" s="608"/>
      <c r="B32" s="617"/>
      <c r="C32" s="617"/>
    </row>
    <row r="33" spans="1:3" ht="15.75">
      <c r="A33" s="608"/>
      <c r="B33" s="617"/>
      <c r="C33" s="617"/>
    </row>
    <row r="34" spans="1:3" ht="15.75">
      <c r="A34" s="608"/>
      <c r="B34" s="617"/>
      <c r="C34" s="617"/>
    </row>
    <row r="35" spans="1:3" ht="15.75">
      <c r="A35" s="608"/>
      <c r="B35" s="617"/>
      <c r="C35" s="617"/>
    </row>
    <row r="36" spans="1:3" ht="15.75">
      <c r="A36" s="608"/>
      <c r="B36" s="617"/>
      <c r="C36" s="617"/>
    </row>
    <row r="37" spans="1:3" ht="15.75">
      <c r="A37" s="608"/>
      <c r="B37" s="617"/>
      <c r="C37" s="617"/>
    </row>
    <row r="38" spans="1:3" ht="15.75">
      <c r="A38" s="608"/>
      <c r="B38" s="617"/>
      <c r="C38" s="617"/>
    </row>
    <row r="39" spans="1:3" ht="15.75">
      <c r="A39" s="608"/>
      <c r="B39" s="617"/>
      <c r="C39" s="617"/>
    </row>
    <row r="40" spans="1:3" ht="15.75">
      <c r="A40" s="608"/>
      <c r="B40" s="617"/>
      <c r="C40" s="617"/>
    </row>
    <row r="41" spans="1:3" ht="15.75">
      <c r="A41" s="608"/>
      <c r="B41" s="617"/>
      <c r="C41" s="617"/>
    </row>
    <row r="42" spans="1:3" ht="15.75">
      <c r="A42" s="608"/>
      <c r="B42" s="617"/>
      <c r="C42" s="617"/>
    </row>
    <row r="43" spans="1:3" ht="15.75">
      <c r="A43" s="608"/>
      <c r="B43" s="617"/>
      <c r="C43" s="617"/>
    </row>
    <row r="44" spans="1:3" ht="15.75">
      <c r="A44" s="608"/>
      <c r="B44" s="617"/>
      <c r="C44" s="617"/>
    </row>
    <row r="45" spans="1:3" ht="15.75">
      <c r="A45" s="608"/>
      <c r="B45" s="617"/>
      <c r="C45" s="617"/>
    </row>
    <row r="46" spans="1:3" ht="15.75">
      <c r="A46" s="608"/>
      <c r="B46" s="617"/>
      <c r="C46" s="617"/>
    </row>
    <row r="47" spans="1:3" ht="15.75">
      <c r="A47" s="608"/>
      <c r="B47" s="617"/>
      <c r="C47" s="617"/>
    </row>
    <row r="48" spans="1:3" ht="15.75">
      <c r="A48" s="608"/>
      <c r="B48" s="617"/>
      <c r="C48" s="617"/>
    </row>
    <row r="49" spans="1:3" ht="15.75">
      <c r="A49" s="608"/>
      <c r="B49" s="617"/>
      <c r="C49" s="617"/>
    </row>
    <row r="50" spans="1:3" ht="15.75">
      <c r="A50" s="608"/>
      <c r="B50" s="617"/>
      <c r="C50" s="617"/>
    </row>
    <row r="51" spans="1:3" ht="15.75">
      <c r="A51" s="608"/>
      <c r="B51" s="617"/>
      <c r="C51" s="617"/>
    </row>
    <row r="52" spans="1:3" ht="15.75">
      <c r="A52" s="618"/>
      <c r="B52" s="617"/>
      <c r="C52" s="617"/>
    </row>
    <row r="53" spans="1:3" ht="15.75">
      <c r="A53" s="618"/>
      <c r="B53" s="617"/>
      <c r="C53" s="617"/>
    </row>
    <row r="54" spans="1:3" ht="15.75">
      <c r="A54" s="618"/>
      <c r="B54" s="617"/>
      <c r="C54" s="617"/>
    </row>
    <row r="55" spans="1:3" ht="15.75">
      <c r="A55" s="618"/>
      <c r="B55" s="617"/>
      <c r="C55" s="617"/>
    </row>
    <row r="56" spans="1:3" ht="15.75">
      <c r="A56" s="618"/>
      <c r="B56" s="617"/>
      <c r="C56" s="617"/>
    </row>
    <row r="57" spans="1:3" ht="15.75">
      <c r="A57" s="618"/>
      <c r="B57" s="617"/>
      <c r="C57" s="617"/>
    </row>
    <row r="58" spans="1:3" ht="15.75">
      <c r="A58" s="618"/>
      <c r="B58" s="617"/>
      <c r="C58" s="617"/>
    </row>
    <row r="59" spans="1:3" ht="15.75">
      <c r="A59" s="617"/>
      <c r="B59" s="617"/>
      <c r="C59" s="617"/>
    </row>
    <row r="60" spans="1:3" ht="15.75">
      <c r="A60" s="617"/>
      <c r="B60" s="617"/>
      <c r="C60" s="617"/>
    </row>
    <row r="61" spans="1:3" ht="15.75">
      <c r="A61" s="617"/>
      <c r="B61" s="617"/>
      <c r="C61" s="617"/>
    </row>
    <row r="62" spans="1:3" ht="15.75">
      <c r="A62" s="617"/>
      <c r="B62" s="617"/>
      <c r="C62" s="617"/>
    </row>
    <row r="63" spans="1:3" ht="15.75">
      <c r="A63" s="617"/>
      <c r="B63" s="617"/>
      <c r="C63" s="617"/>
    </row>
    <row r="64" spans="1:3" ht="15.75">
      <c r="A64" s="617"/>
      <c r="B64" s="617"/>
      <c r="C64" s="617"/>
    </row>
    <row r="65" spans="1:3" ht="15.75">
      <c r="A65" s="617"/>
      <c r="B65" s="617"/>
      <c r="C65" s="617"/>
    </row>
    <row r="66" spans="1:3" ht="15.75">
      <c r="A66" s="617"/>
      <c r="B66" s="617"/>
      <c r="C66" s="617"/>
    </row>
    <row r="67" spans="1:3" ht="15.75">
      <c r="A67" s="617"/>
      <c r="B67" s="617"/>
      <c r="C67" s="617"/>
    </row>
    <row r="68" spans="1:3" ht="15.75">
      <c r="A68" s="617"/>
      <c r="B68" s="617"/>
      <c r="C68" s="617"/>
    </row>
    <row r="69" spans="1:3" ht="15.75">
      <c r="A69" s="617"/>
      <c r="B69" s="617"/>
      <c r="C69" s="617"/>
    </row>
    <row r="70" spans="1:3" ht="15.75">
      <c r="A70" s="617"/>
      <c r="B70" s="617"/>
      <c r="C70" s="617"/>
    </row>
    <row r="71" spans="1:3" ht="15.75">
      <c r="A71" s="617"/>
      <c r="B71" s="617"/>
      <c r="C71" s="617"/>
    </row>
    <row r="72" spans="1:3" ht="15.75">
      <c r="A72" s="617"/>
      <c r="B72" s="617"/>
      <c r="C72" s="617"/>
    </row>
    <row r="73" spans="1:3" ht="15.75">
      <c r="A73" s="617"/>
      <c r="B73" s="617"/>
      <c r="C73" s="617"/>
    </row>
    <row r="74" spans="1:3" ht="15.75">
      <c r="A74" s="617"/>
      <c r="B74" s="617"/>
      <c r="C74" s="617"/>
    </row>
    <row r="75" spans="1:3" ht="15.75">
      <c r="A75" s="617"/>
      <c r="B75" s="617"/>
      <c r="C75" s="617"/>
    </row>
    <row r="76" spans="1:3" ht="15.75">
      <c r="A76" s="617"/>
      <c r="B76" s="617"/>
      <c r="C76" s="617"/>
    </row>
    <row r="77" spans="1:3" ht="15.75">
      <c r="A77" s="617"/>
      <c r="B77" s="617"/>
      <c r="C77" s="617"/>
    </row>
    <row r="78" spans="1:3" ht="15.75">
      <c r="A78" s="617"/>
      <c r="B78" s="617"/>
      <c r="C78" s="617"/>
    </row>
    <row r="79" spans="1:3" ht="15.75">
      <c r="A79" s="617"/>
      <c r="B79" s="617"/>
      <c r="C79" s="617"/>
    </row>
    <row r="80" spans="1:3" ht="15.75">
      <c r="A80" s="617"/>
      <c r="B80" s="617"/>
      <c r="C80" s="617"/>
    </row>
    <row r="81" spans="1:3" ht="15.75">
      <c r="A81" s="617"/>
      <c r="B81" s="617"/>
      <c r="C81" s="617"/>
    </row>
    <row r="82" spans="1:3" ht="15.75">
      <c r="A82" s="617"/>
      <c r="B82" s="617"/>
      <c r="C82" s="617"/>
    </row>
    <row r="83" spans="1:3" ht="15.75">
      <c r="A83" s="617"/>
      <c r="B83" s="617"/>
      <c r="C83" s="617"/>
    </row>
    <row r="84" spans="1:3" ht="15.75">
      <c r="A84" s="617"/>
      <c r="B84" s="617"/>
      <c r="C84" s="617"/>
    </row>
  </sheetData>
  <sheetProtection/>
  <printOptions horizontalCentered="1"/>
  <pageMargins left="0.5" right="0.5" top="0.5" bottom="0.5" header="0.5" footer="0.5"/>
  <pageSetup horizontalDpi="300" verticalDpi="300" orientation="portrait" scale="70" r:id="rId1"/>
  <headerFooter alignWithMargins="0">
    <oddFooter>&amp;CPage 3
</oddFooter>
  </headerFooter>
</worksheet>
</file>

<file path=xl/worksheets/sheet40.xml><?xml version="1.0" encoding="utf-8"?>
<worksheet xmlns="http://schemas.openxmlformats.org/spreadsheetml/2006/main" xmlns:r="http://schemas.openxmlformats.org/officeDocument/2006/relationships">
  <sheetPr transitionEvaluation="1">
    <pageSetUpPr fitToPage="1"/>
  </sheetPr>
  <dimension ref="A1:R71"/>
  <sheetViews>
    <sheetView showGridLines="0" zoomScale="75" zoomScaleNormal="75" zoomScalePageLayoutView="0" workbookViewId="0" topLeftCell="A1">
      <selection activeCell="C13" sqref="C13"/>
    </sheetView>
  </sheetViews>
  <sheetFormatPr defaultColWidth="11.00390625" defaultRowHeight="15.75"/>
  <cols>
    <col min="1" max="1" width="4.625" style="4" customWidth="1"/>
    <col min="2" max="2" width="45.625" style="4" customWidth="1"/>
    <col min="3" max="6" width="15.625" style="2" customWidth="1"/>
    <col min="7" max="7" width="20.625" style="2" customWidth="1"/>
    <col min="8" max="233" width="11.00390625" style="2" customWidth="1"/>
    <col min="234" max="234" width="17.75390625" style="2" customWidth="1"/>
    <col min="235" max="237" width="11.00390625" style="2" customWidth="1"/>
    <col min="238" max="238" width="17.75390625" style="2" customWidth="1"/>
    <col min="239" max="16384" width="11.00390625" style="2" customWidth="1"/>
  </cols>
  <sheetData>
    <row r="1" spans="1:18" ht="16.5" thickBot="1">
      <c r="A1" s="134" t="str">
        <f>'Table Contents'!$A$1</f>
        <v>Annual Report of:                                                                                                                 Year Ended December 31, 2023</v>
      </c>
      <c r="B1" s="52"/>
      <c r="C1" s="134"/>
      <c r="D1" s="134"/>
      <c r="E1" s="52"/>
      <c r="F1" s="52"/>
      <c r="G1" s="292"/>
      <c r="H1" s="3"/>
      <c r="I1" s="3"/>
      <c r="J1" s="3"/>
      <c r="K1" s="3"/>
      <c r="L1" s="3"/>
      <c r="M1" s="3"/>
      <c r="N1" s="3"/>
      <c r="O1" s="3"/>
      <c r="P1" s="3"/>
      <c r="Q1" s="3"/>
      <c r="R1" s="3"/>
    </row>
    <row r="2" spans="1:18" s="287" customFormat="1" ht="15.75">
      <c r="A2" s="306"/>
      <c r="B2" s="306"/>
      <c r="C2" s="306"/>
      <c r="D2" s="306"/>
      <c r="E2" s="306"/>
      <c r="F2" s="296"/>
      <c r="G2" s="296"/>
      <c r="H2" s="306"/>
      <c r="I2" s="306"/>
      <c r="J2" s="296"/>
      <c r="K2" s="296"/>
      <c r="L2" s="296"/>
      <c r="M2" s="312"/>
      <c r="N2" s="312"/>
      <c r="O2" s="312"/>
      <c r="P2" s="312"/>
      <c r="Q2" s="312"/>
      <c r="R2" s="312"/>
    </row>
    <row r="3" spans="1:18" s="287" customFormat="1" ht="15.75">
      <c r="A3" s="542" t="s">
        <v>729</v>
      </c>
      <c r="G3" s="296"/>
      <c r="H3" s="306"/>
      <c r="I3" s="306"/>
      <c r="J3" s="296"/>
      <c r="K3" s="296"/>
      <c r="L3" s="296"/>
      <c r="M3" s="312"/>
      <c r="N3" s="312"/>
      <c r="O3" s="312"/>
      <c r="P3" s="312"/>
      <c r="Q3" s="312"/>
      <c r="R3" s="312"/>
    </row>
    <row r="4" spans="1:18" s="287" customFormat="1" ht="15.75">
      <c r="A4" s="1041" t="s">
        <v>987</v>
      </c>
      <c r="B4" s="287" t="s">
        <v>730</v>
      </c>
      <c r="G4" s="296"/>
      <c r="H4" s="306"/>
      <c r="I4" s="306"/>
      <c r="J4" s="296"/>
      <c r="K4" s="296"/>
      <c r="L4" s="296"/>
      <c r="M4" s="312"/>
      <c r="N4" s="312"/>
      <c r="O4" s="312"/>
      <c r="P4" s="312"/>
      <c r="Q4" s="312"/>
      <c r="R4" s="312"/>
    </row>
    <row r="5" spans="1:18" s="287" customFormat="1" ht="15.75">
      <c r="A5" s="1042" t="s">
        <v>996</v>
      </c>
      <c r="B5" s="306" t="s">
        <v>731</v>
      </c>
      <c r="C5" s="123"/>
      <c r="D5" s="123"/>
      <c r="E5" s="123"/>
      <c r="F5" s="368"/>
      <c r="G5" s="296"/>
      <c r="H5" s="306"/>
      <c r="I5" s="306"/>
      <c r="J5" s="296"/>
      <c r="K5" s="296"/>
      <c r="L5" s="296"/>
      <c r="M5" s="312"/>
      <c r="N5" s="312"/>
      <c r="O5" s="312"/>
      <c r="P5" s="312"/>
      <c r="Q5" s="312"/>
      <c r="R5" s="312"/>
    </row>
    <row r="6" spans="1:18" s="287" customFormat="1" ht="15.75">
      <c r="A6" s="1043"/>
      <c r="B6" s="306" t="s">
        <v>732</v>
      </c>
      <c r="C6" s="123"/>
      <c r="D6" s="123"/>
      <c r="E6" s="123"/>
      <c r="F6" s="368"/>
      <c r="G6" s="296"/>
      <c r="H6" s="306"/>
      <c r="I6" s="306"/>
      <c r="J6" s="296"/>
      <c r="K6" s="296"/>
      <c r="L6" s="296"/>
      <c r="M6" s="312"/>
      <c r="N6" s="312"/>
      <c r="O6" s="312"/>
      <c r="P6" s="312"/>
      <c r="Q6" s="312"/>
      <c r="R6" s="312"/>
    </row>
    <row r="7" spans="1:6" ht="16.5" thickBot="1">
      <c r="A7" s="1044" t="s">
        <v>1401</v>
      </c>
      <c r="B7" s="544" t="s">
        <v>733</v>
      </c>
      <c r="C7" s="125"/>
      <c r="D7" s="125"/>
      <c r="E7" s="125"/>
      <c r="F7" s="298"/>
    </row>
    <row r="8" spans="1:6" ht="15.75">
      <c r="A8" s="4" t="s">
        <v>1212</v>
      </c>
      <c r="B8" s="6"/>
      <c r="C8" s="6"/>
      <c r="D8" s="6"/>
      <c r="E8" s="174"/>
      <c r="F8" s="548"/>
    </row>
    <row r="9" spans="1:6" ht="15.75">
      <c r="A9" s="4" t="s">
        <v>1212</v>
      </c>
      <c r="B9" s="6"/>
      <c r="C9" s="6" t="s">
        <v>1560</v>
      </c>
      <c r="D9" s="6" t="s">
        <v>734</v>
      </c>
      <c r="E9" s="174" t="s">
        <v>735</v>
      </c>
      <c r="F9" s="174" t="s">
        <v>735</v>
      </c>
    </row>
    <row r="10" spans="1:6" ht="15.75">
      <c r="A10" s="4" t="s">
        <v>1564</v>
      </c>
      <c r="B10" s="180" t="s">
        <v>736</v>
      </c>
      <c r="C10" s="6"/>
      <c r="D10" s="6" t="s">
        <v>737</v>
      </c>
      <c r="E10" s="9" t="s">
        <v>737</v>
      </c>
      <c r="F10" s="9" t="s">
        <v>737</v>
      </c>
    </row>
    <row r="11" spans="1:6" ht="15.75">
      <c r="A11" s="24" t="s">
        <v>1575</v>
      </c>
      <c r="B11" s="183" t="s">
        <v>287</v>
      </c>
      <c r="C11" s="13" t="s">
        <v>288</v>
      </c>
      <c r="D11" s="13" t="s">
        <v>1576</v>
      </c>
      <c r="E11" s="11" t="s">
        <v>1577</v>
      </c>
      <c r="F11" s="550" t="s">
        <v>1578</v>
      </c>
    </row>
    <row r="12" spans="1:6" ht="15.75">
      <c r="A12" s="545">
        <v>1</v>
      </c>
      <c r="B12" s="547" t="s">
        <v>738</v>
      </c>
      <c r="C12" s="13" t="s">
        <v>1719</v>
      </c>
      <c r="D12" s="13" t="s">
        <v>1719</v>
      </c>
      <c r="E12" s="11" t="s">
        <v>1719</v>
      </c>
      <c r="F12" s="549" t="s">
        <v>1719</v>
      </c>
    </row>
    <row r="13" spans="1:6" ht="15.75">
      <c r="A13" s="546">
        <v>2</v>
      </c>
      <c r="B13" s="547" t="s">
        <v>739</v>
      </c>
      <c r="C13" s="13"/>
      <c r="D13" s="13"/>
      <c r="E13" s="11"/>
      <c r="F13" s="11"/>
    </row>
    <row r="14" spans="1:6" ht="15.75">
      <c r="A14" s="24">
        <v>1</v>
      </c>
      <c r="B14" s="392" t="s">
        <v>740</v>
      </c>
      <c r="C14" s="283"/>
      <c r="D14" s="175"/>
      <c r="E14" s="273">
        <f>C14+D14</f>
        <v>0</v>
      </c>
      <c r="F14" s="273">
        <f>D14+E14</f>
        <v>0</v>
      </c>
    </row>
    <row r="15" spans="1:6" ht="15.75">
      <c r="A15" s="24">
        <v>2</v>
      </c>
      <c r="B15" s="392" t="s">
        <v>741</v>
      </c>
      <c r="C15" s="175"/>
      <c r="D15" s="175"/>
      <c r="E15" s="273">
        <f aca="true" t="shared" si="0" ref="E15:F25">C15+D15</f>
        <v>0</v>
      </c>
      <c r="F15" s="273">
        <f t="shared" si="0"/>
        <v>0</v>
      </c>
    </row>
    <row r="16" spans="1:6" ht="15.75">
      <c r="A16" s="24">
        <v>3</v>
      </c>
      <c r="B16" s="392" t="s">
        <v>742</v>
      </c>
      <c r="C16" s="175"/>
      <c r="D16" s="175"/>
      <c r="E16" s="273">
        <f t="shared" si="0"/>
        <v>0</v>
      </c>
      <c r="F16" s="273">
        <f t="shared" si="0"/>
        <v>0</v>
      </c>
    </row>
    <row r="17" spans="1:6" ht="15.75">
      <c r="A17" s="24">
        <v>4</v>
      </c>
      <c r="B17" s="392" t="s">
        <v>743</v>
      </c>
      <c r="C17" s="175"/>
      <c r="D17" s="175"/>
      <c r="E17" s="273">
        <f t="shared" si="0"/>
        <v>0</v>
      </c>
      <c r="F17" s="273">
        <f t="shared" si="0"/>
        <v>0</v>
      </c>
    </row>
    <row r="18" spans="1:6" ht="15.75">
      <c r="A18" s="24">
        <v>5</v>
      </c>
      <c r="B18" s="392" t="s">
        <v>744</v>
      </c>
      <c r="C18" s="175"/>
      <c r="D18" s="175"/>
      <c r="E18" s="273">
        <f t="shared" si="0"/>
        <v>0</v>
      </c>
      <c r="F18" s="273">
        <f t="shared" si="0"/>
        <v>0</v>
      </c>
    </row>
    <row r="19" spans="1:6" ht="15.75">
      <c r="A19" s="24">
        <v>6</v>
      </c>
      <c r="B19" s="392" t="s">
        <v>745</v>
      </c>
      <c r="C19" s="175"/>
      <c r="D19" s="175"/>
      <c r="E19" s="273">
        <f t="shared" si="0"/>
        <v>0</v>
      </c>
      <c r="F19" s="273">
        <f t="shared" si="0"/>
        <v>0</v>
      </c>
    </row>
    <row r="20" spans="1:6" ht="15.75">
      <c r="A20" s="24">
        <v>7</v>
      </c>
      <c r="B20" s="392" t="s">
        <v>746</v>
      </c>
      <c r="C20" s="175"/>
      <c r="D20" s="175"/>
      <c r="E20" s="273">
        <f t="shared" si="0"/>
        <v>0</v>
      </c>
      <c r="F20" s="273">
        <f t="shared" si="0"/>
        <v>0</v>
      </c>
    </row>
    <row r="21" spans="1:6" ht="15.75">
      <c r="A21" s="24">
        <v>8</v>
      </c>
      <c r="B21" s="392" t="s">
        <v>747</v>
      </c>
      <c r="C21" s="283"/>
      <c r="D21" s="175"/>
      <c r="E21" s="273">
        <f t="shared" si="0"/>
        <v>0</v>
      </c>
      <c r="F21" s="273">
        <f t="shared" si="0"/>
        <v>0</v>
      </c>
    </row>
    <row r="22" spans="1:6" ht="15.75">
      <c r="A22" s="24">
        <v>9</v>
      </c>
      <c r="B22" s="392" t="s">
        <v>748</v>
      </c>
      <c r="C22" s="283"/>
      <c r="D22" s="175"/>
      <c r="E22" s="273">
        <f t="shared" si="0"/>
        <v>0</v>
      </c>
      <c r="F22" s="273">
        <f t="shared" si="0"/>
        <v>0</v>
      </c>
    </row>
    <row r="23" spans="1:6" ht="15.75">
      <c r="A23" s="24">
        <v>10</v>
      </c>
      <c r="B23" s="392" t="s">
        <v>749</v>
      </c>
      <c r="C23" s="175"/>
      <c r="D23" s="175"/>
      <c r="E23" s="273">
        <f t="shared" si="0"/>
        <v>0</v>
      </c>
      <c r="F23" s="273">
        <f t="shared" si="0"/>
        <v>0</v>
      </c>
    </row>
    <row r="24" spans="1:6" ht="15.75">
      <c r="A24" s="24">
        <v>11</v>
      </c>
      <c r="B24" s="392" t="s">
        <v>750</v>
      </c>
      <c r="C24" s="175"/>
      <c r="D24" s="175"/>
      <c r="E24" s="273">
        <f t="shared" si="0"/>
        <v>0</v>
      </c>
      <c r="F24" s="273">
        <f t="shared" si="0"/>
        <v>0</v>
      </c>
    </row>
    <row r="25" spans="1:6" ht="15.75">
      <c r="A25" s="24">
        <v>12</v>
      </c>
      <c r="B25" s="392" t="s">
        <v>751</v>
      </c>
      <c r="C25" s="175"/>
      <c r="D25" s="175"/>
      <c r="E25" s="273">
        <f t="shared" si="0"/>
        <v>0</v>
      </c>
      <c r="F25" s="273">
        <f t="shared" si="0"/>
        <v>0</v>
      </c>
    </row>
    <row r="26" spans="1:6" ht="15.75">
      <c r="A26" s="24">
        <v>13</v>
      </c>
      <c r="B26" s="392" t="s">
        <v>752</v>
      </c>
      <c r="C26" s="269">
        <f>SUM(C14:C25)</f>
        <v>0</v>
      </c>
      <c r="D26" s="269">
        <f>SUM(D14:D25)</f>
        <v>0</v>
      </c>
      <c r="E26" s="269">
        <f>SUM(E14:E25)</f>
        <v>0</v>
      </c>
      <c r="F26" s="65">
        <f>SUM(F14:F25)</f>
        <v>0</v>
      </c>
    </row>
    <row r="27" spans="1:6" ht="15.75">
      <c r="A27" s="546">
        <v>14</v>
      </c>
      <c r="B27" s="547" t="s">
        <v>753</v>
      </c>
      <c r="C27" s="13"/>
      <c r="D27" s="13"/>
      <c r="E27" s="11"/>
      <c r="F27" s="11"/>
    </row>
    <row r="28" spans="1:6" ht="15.75">
      <c r="A28" s="24">
        <v>15</v>
      </c>
      <c r="B28" s="392" t="s">
        <v>740</v>
      </c>
      <c r="C28" s="283"/>
      <c r="D28" s="175"/>
      <c r="E28" s="273">
        <f>C28+D28</f>
        <v>0</v>
      </c>
      <c r="F28" s="273">
        <f>D28+E28</f>
        <v>0</v>
      </c>
    </row>
    <row r="29" spans="1:6" ht="15.75">
      <c r="A29" s="24">
        <v>16</v>
      </c>
      <c r="B29" s="392" t="s">
        <v>741</v>
      </c>
      <c r="C29" s="175"/>
      <c r="D29" s="175"/>
      <c r="E29" s="273">
        <f aca="true" t="shared" si="1" ref="E29:E39">C29+D29</f>
        <v>0</v>
      </c>
      <c r="F29" s="273">
        <f aca="true" t="shared" si="2" ref="F29:F39">D29+E29</f>
        <v>0</v>
      </c>
    </row>
    <row r="30" spans="1:6" ht="15.75">
      <c r="A30" s="24">
        <v>17</v>
      </c>
      <c r="B30" s="392" t="s">
        <v>742</v>
      </c>
      <c r="C30" s="175"/>
      <c r="D30" s="175"/>
      <c r="E30" s="273">
        <f t="shared" si="1"/>
        <v>0</v>
      </c>
      <c r="F30" s="273">
        <f t="shared" si="2"/>
        <v>0</v>
      </c>
    </row>
    <row r="31" spans="1:6" ht="15.75">
      <c r="A31" s="24">
        <v>18</v>
      </c>
      <c r="B31" s="392" t="s">
        <v>743</v>
      </c>
      <c r="C31" s="175"/>
      <c r="D31" s="175"/>
      <c r="E31" s="273">
        <f t="shared" si="1"/>
        <v>0</v>
      </c>
      <c r="F31" s="273">
        <f t="shared" si="2"/>
        <v>0</v>
      </c>
    </row>
    <row r="32" spans="1:6" ht="15.75">
      <c r="A32" s="24">
        <v>19</v>
      </c>
      <c r="B32" s="392" t="s">
        <v>744</v>
      </c>
      <c r="C32" s="175"/>
      <c r="D32" s="175"/>
      <c r="E32" s="273">
        <f t="shared" si="1"/>
        <v>0</v>
      </c>
      <c r="F32" s="273">
        <f t="shared" si="2"/>
        <v>0</v>
      </c>
    </row>
    <row r="33" spans="1:6" ht="15.75">
      <c r="A33" s="24">
        <v>20</v>
      </c>
      <c r="B33" s="392" t="s">
        <v>745</v>
      </c>
      <c r="C33" s="175"/>
      <c r="D33" s="175"/>
      <c r="E33" s="273">
        <f t="shared" si="1"/>
        <v>0</v>
      </c>
      <c r="F33" s="273">
        <f t="shared" si="2"/>
        <v>0</v>
      </c>
    </row>
    <row r="34" spans="1:6" ht="15.75">
      <c r="A34" s="24">
        <v>21</v>
      </c>
      <c r="B34" s="392" t="s">
        <v>746</v>
      </c>
      <c r="C34" s="175"/>
      <c r="D34" s="175"/>
      <c r="E34" s="273">
        <f t="shared" si="1"/>
        <v>0</v>
      </c>
      <c r="F34" s="273">
        <f t="shared" si="2"/>
        <v>0</v>
      </c>
    </row>
    <row r="35" spans="1:6" ht="15.75">
      <c r="A35" s="24">
        <v>22</v>
      </c>
      <c r="B35" s="392" t="s">
        <v>747</v>
      </c>
      <c r="C35" s="283"/>
      <c r="D35" s="175"/>
      <c r="E35" s="273">
        <f t="shared" si="1"/>
        <v>0</v>
      </c>
      <c r="F35" s="273">
        <f t="shared" si="2"/>
        <v>0</v>
      </c>
    </row>
    <row r="36" spans="1:6" ht="15.75">
      <c r="A36" s="24">
        <v>23</v>
      </c>
      <c r="B36" s="392" t="s">
        <v>748</v>
      </c>
      <c r="C36" s="283"/>
      <c r="D36" s="175"/>
      <c r="E36" s="273">
        <f t="shared" si="1"/>
        <v>0</v>
      </c>
      <c r="F36" s="273">
        <f t="shared" si="2"/>
        <v>0</v>
      </c>
    </row>
    <row r="37" spans="1:6" ht="15.75">
      <c r="A37" s="24">
        <v>24</v>
      </c>
      <c r="B37" s="392" t="s">
        <v>749</v>
      </c>
      <c r="C37" s="175"/>
      <c r="D37" s="175"/>
      <c r="E37" s="273">
        <f t="shared" si="1"/>
        <v>0</v>
      </c>
      <c r="F37" s="273">
        <f t="shared" si="2"/>
        <v>0</v>
      </c>
    </row>
    <row r="38" spans="1:6" ht="15.75">
      <c r="A38" s="24">
        <v>25</v>
      </c>
      <c r="B38" s="392" t="s">
        <v>750</v>
      </c>
      <c r="C38" s="175"/>
      <c r="D38" s="175"/>
      <c r="E38" s="273">
        <f t="shared" si="1"/>
        <v>0</v>
      </c>
      <c r="F38" s="273">
        <f t="shared" si="2"/>
        <v>0</v>
      </c>
    </row>
    <row r="39" spans="1:6" ht="15.75">
      <c r="A39" s="24">
        <v>26</v>
      </c>
      <c r="B39" s="392" t="s">
        <v>751</v>
      </c>
      <c r="C39" s="175"/>
      <c r="D39" s="175"/>
      <c r="E39" s="273">
        <f t="shared" si="1"/>
        <v>0</v>
      </c>
      <c r="F39" s="273">
        <f t="shared" si="2"/>
        <v>0</v>
      </c>
    </row>
    <row r="40" spans="1:6" ht="15.75">
      <c r="A40" s="24">
        <v>27</v>
      </c>
      <c r="B40" s="392" t="s">
        <v>752</v>
      </c>
      <c r="C40" s="553">
        <f>SUM(C28:C39)</f>
        <v>0</v>
      </c>
      <c r="D40" s="553">
        <f>SUM(D28:D39)</f>
        <v>0</v>
      </c>
      <c r="E40" s="553">
        <f>SUM(E28:E39)</f>
        <v>0</v>
      </c>
      <c r="F40" s="65">
        <f>SUM(F28:F39)</f>
        <v>0</v>
      </c>
    </row>
    <row r="41" spans="1:7" ht="15.75">
      <c r="A41" s="24">
        <v>28</v>
      </c>
      <c r="B41" s="392" t="s">
        <v>754</v>
      </c>
      <c r="C41" s="175"/>
      <c r="D41" s="556"/>
      <c r="E41" s="552"/>
      <c r="F41" s="554"/>
      <c r="G41" s="3"/>
    </row>
    <row r="42" spans="1:7" ht="15.75">
      <c r="A42" s="24">
        <v>29</v>
      </c>
      <c r="B42" s="392" t="s">
        <v>755</v>
      </c>
      <c r="C42" s="175"/>
      <c r="D42" s="557"/>
      <c r="E42" s="558"/>
      <c r="F42" s="555"/>
      <c r="G42" s="3"/>
    </row>
    <row r="43" spans="1:7" ht="15.75">
      <c r="A43" s="24">
        <v>30</v>
      </c>
      <c r="B43" s="392" t="s">
        <v>829</v>
      </c>
      <c r="C43" s="175"/>
      <c r="D43" s="557"/>
      <c r="E43" s="558"/>
      <c r="F43" s="555"/>
      <c r="G43" s="3"/>
    </row>
    <row r="44" spans="1:7" ht="15.75">
      <c r="A44" s="24">
        <v>31</v>
      </c>
      <c r="B44" s="392" t="s">
        <v>830</v>
      </c>
      <c r="C44" s="175"/>
      <c r="D44" s="557"/>
      <c r="E44" s="558"/>
      <c r="F44" s="555"/>
      <c r="G44" s="3"/>
    </row>
    <row r="45" spans="1:7" ht="15.75">
      <c r="A45" s="24">
        <v>32</v>
      </c>
      <c r="B45" s="392" t="s">
        <v>831</v>
      </c>
      <c r="C45" s="175"/>
      <c r="D45" s="557"/>
      <c r="E45" s="558"/>
      <c r="F45" s="555"/>
      <c r="G45" s="3"/>
    </row>
    <row r="46" spans="1:7" ht="15.75">
      <c r="A46" s="24">
        <v>33</v>
      </c>
      <c r="B46" s="392" t="s">
        <v>832</v>
      </c>
      <c r="C46" s="175"/>
      <c r="D46" s="557"/>
      <c r="E46" s="558"/>
      <c r="F46" s="555"/>
      <c r="G46" s="3"/>
    </row>
    <row r="47" spans="1:7" ht="15.75">
      <c r="A47" s="24">
        <v>34</v>
      </c>
      <c r="B47" s="392" t="s">
        <v>833</v>
      </c>
      <c r="C47" s="175"/>
      <c r="D47" s="557"/>
      <c r="E47" s="558"/>
      <c r="F47" s="555"/>
      <c r="G47" s="3"/>
    </row>
    <row r="48" spans="1:7" ht="15.75">
      <c r="A48" s="24">
        <v>35</v>
      </c>
      <c r="B48" s="392" t="s">
        <v>834</v>
      </c>
      <c r="C48" s="175"/>
      <c r="D48" s="557"/>
      <c r="E48" s="558"/>
      <c r="F48" s="555"/>
      <c r="G48" s="3"/>
    </row>
    <row r="49" spans="1:7" ht="15.75">
      <c r="A49" s="24">
        <v>36</v>
      </c>
      <c r="B49" s="392" t="s">
        <v>446</v>
      </c>
      <c r="C49" s="175"/>
      <c r="D49" s="557"/>
      <c r="E49" s="558"/>
      <c r="F49" s="555"/>
      <c r="G49" s="3"/>
    </row>
    <row r="50" spans="1:7" ht="15.75">
      <c r="A50" s="24">
        <v>37</v>
      </c>
      <c r="B50" s="392" t="s">
        <v>447</v>
      </c>
      <c r="C50" s="175"/>
      <c r="D50" s="560"/>
      <c r="E50" s="559"/>
      <c r="F50" s="561"/>
      <c r="G50" s="3"/>
    </row>
    <row r="51" spans="1:7" ht="15.75">
      <c r="A51" s="2"/>
      <c r="B51" s="2"/>
      <c r="G51" s="3"/>
    </row>
    <row r="52" spans="1:7" ht="15.75">
      <c r="A52" s="2"/>
      <c r="B52" s="2"/>
      <c r="G52" s="3"/>
    </row>
    <row r="53" spans="1:7" ht="15.75">
      <c r="A53" s="2"/>
      <c r="B53" s="2"/>
      <c r="G53" s="3"/>
    </row>
    <row r="54" spans="1:7" ht="15.75">
      <c r="A54" s="2"/>
      <c r="B54" s="2"/>
      <c r="G54" s="3"/>
    </row>
    <row r="55" spans="1:7" ht="15.75">
      <c r="A55" s="2"/>
      <c r="B55" s="2"/>
      <c r="G55" s="3"/>
    </row>
    <row r="56" spans="1:7" ht="15.75">
      <c r="A56" s="2"/>
      <c r="B56" s="2"/>
      <c r="G56" s="3"/>
    </row>
    <row r="57" spans="1:7" ht="15.75">
      <c r="A57" s="2"/>
      <c r="B57" s="2"/>
      <c r="G57" s="3"/>
    </row>
    <row r="58" spans="1:7" ht="15.75">
      <c r="A58" s="2"/>
      <c r="B58" s="2"/>
      <c r="G58" s="3"/>
    </row>
    <row r="59" ht="15.75">
      <c r="G59" s="3"/>
    </row>
    <row r="60" ht="15.75">
      <c r="G60" s="3"/>
    </row>
    <row r="61" ht="15.75">
      <c r="G61" s="3"/>
    </row>
    <row r="62" ht="15.75">
      <c r="G62" s="3"/>
    </row>
    <row r="63" ht="15.75">
      <c r="G63" s="3"/>
    </row>
    <row r="64" ht="15.75">
      <c r="G64" s="3"/>
    </row>
    <row r="65" ht="15.75">
      <c r="G65" s="3"/>
    </row>
    <row r="66" ht="15.75">
      <c r="G66" s="3"/>
    </row>
    <row r="67" ht="15.75">
      <c r="G67" s="3"/>
    </row>
    <row r="68" ht="15.75">
      <c r="G68" s="3"/>
    </row>
    <row r="69" ht="15.75">
      <c r="G69" s="3"/>
    </row>
    <row r="70" ht="15.75">
      <c r="G70" s="3"/>
    </row>
    <row r="71" ht="15.75">
      <c r="G71" s="3"/>
    </row>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sheetData>
  <sheetProtection/>
  <printOptions horizontalCentered="1"/>
  <pageMargins left="0.5" right="0.5" top="0.5" bottom="0.5" header="0.5" footer="0.5"/>
  <pageSetup fitToHeight="1" fitToWidth="1" horizontalDpi="300" verticalDpi="300" orientation="portrait" scale="79" r:id="rId1"/>
  <headerFooter alignWithMargins="0">
    <oddFooter>&amp;C&amp;[Page 39</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Q30"/>
  <sheetViews>
    <sheetView showGridLines="0" zoomScalePageLayoutView="0" workbookViewId="0" topLeftCell="A1">
      <selection activeCell="R27" sqref="R27"/>
    </sheetView>
  </sheetViews>
  <sheetFormatPr defaultColWidth="9.00390625" defaultRowHeight="15.75"/>
  <cols>
    <col min="1" max="1" width="4.625" style="320" customWidth="1"/>
    <col min="2" max="2" width="2.875" style="320" customWidth="1"/>
    <col min="3" max="3" width="2.375" style="320" customWidth="1"/>
    <col min="4" max="4" width="22.375" style="320" customWidth="1"/>
    <col min="5" max="8" width="13.75390625" style="320" customWidth="1"/>
    <col min="9" max="10" width="9.00390625" style="320" customWidth="1"/>
    <col min="11" max="11" width="0.12890625" style="320" customWidth="1"/>
    <col min="12" max="12" width="8.75390625" style="320" hidden="1" customWidth="1"/>
    <col min="13" max="16" width="9.00390625" style="320" hidden="1" customWidth="1"/>
    <col min="17" max="16384" width="9.00390625" style="320" customWidth="1"/>
  </cols>
  <sheetData>
    <row r="1" spans="1:17" s="2" customFormat="1" ht="16.5" thickBot="1">
      <c r="A1" s="52" t="str">
        <f>'Table Contents'!$A$1</f>
        <v>Annual Report of:                                                                                                                 Year Ended December 31, 2023</v>
      </c>
      <c r="B1" s="134"/>
      <c r="C1" s="134"/>
      <c r="D1" s="1"/>
      <c r="E1" s="544"/>
      <c r="F1" s="551"/>
      <c r="G1" s="564"/>
      <c r="H1" s="564"/>
      <c r="I1" s="551"/>
      <c r="J1" s="3"/>
      <c r="K1" s="3"/>
      <c r="L1" s="3"/>
      <c r="M1" s="3"/>
      <c r="N1" s="3"/>
      <c r="O1" s="3"/>
      <c r="P1" s="3"/>
      <c r="Q1" s="3"/>
    </row>
    <row r="2" spans="1:17" s="287" customFormat="1" ht="15.75">
      <c r="A2" s="306"/>
      <c r="B2" s="306"/>
      <c r="C2" s="306"/>
      <c r="D2" s="306"/>
      <c r="E2" s="296"/>
      <c r="F2" s="296"/>
      <c r="G2" s="306"/>
      <c r="H2" s="306"/>
      <c r="I2" s="640"/>
      <c r="J2" s="296"/>
      <c r="K2" s="296"/>
      <c r="L2" s="312"/>
      <c r="M2" s="312"/>
      <c r="N2" s="312"/>
      <c r="O2" s="312"/>
      <c r="P2" s="312"/>
      <c r="Q2" s="312"/>
    </row>
    <row r="3" spans="1:10" ht="12.75">
      <c r="A3" s="565"/>
      <c r="B3" s="565"/>
      <c r="C3" s="565"/>
      <c r="D3" s="565"/>
      <c r="E3" s="566" t="s">
        <v>448</v>
      </c>
      <c r="F3" s="565"/>
      <c r="G3" s="565"/>
      <c r="H3" s="565"/>
      <c r="I3" s="322"/>
      <c r="J3" s="322"/>
    </row>
    <row r="4" spans="1:9" s="322" customFormat="1" ht="13.5" thickBot="1">
      <c r="A4" s="568"/>
      <c r="B4" s="568"/>
      <c r="C4" s="568"/>
      <c r="D4" s="568"/>
      <c r="E4" s="734"/>
      <c r="F4" s="734"/>
      <c r="G4" s="734"/>
      <c r="H4" s="734"/>
      <c r="I4" s="734"/>
    </row>
    <row r="5" spans="5:9" s="322" customFormat="1" ht="12.75">
      <c r="E5" s="323"/>
      <c r="F5" s="323"/>
      <c r="G5" s="323"/>
      <c r="H5" s="323"/>
      <c r="I5" s="323"/>
    </row>
    <row r="6" spans="1:8" ht="12.75">
      <c r="A6" s="320">
        <v>1</v>
      </c>
      <c r="C6" s="562" t="s">
        <v>449</v>
      </c>
      <c r="D6" s="322"/>
      <c r="E6" s="323"/>
      <c r="F6" s="323"/>
      <c r="G6" s="323"/>
      <c r="H6" s="735"/>
    </row>
    <row r="7" spans="1:8" ht="12.75">
      <c r="A7" s="320">
        <f aca="true" t="shared" si="0" ref="A7:A13">A6+1</f>
        <v>2</v>
      </c>
      <c r="C7" s="563" t="s">
        <v>869</v>
      </c>
      <c r="H7" s="323"/>
    </row>
    <row r="8" spans="1:8" ht="12.75">
      <c r="A8" s="320">
        <f t="shared" si="0"/>
        <v>3</v>
      </c>
      <c r="C8" s="563" t="s">
        <v>870</v>
      </c>
      <c r="E8" s="324"/>
      <c r="F8" s="324"/>
      <c r="G8" s="324"/>
      <c r="H8" s="323"/>
    </row>
    <row r="9" spans="1:8" ht="12.75">
      <c r="A9" s="320">
        <f t="shared" si="0"/>
        <v>4</v>
      </c>
      <c r="C9" s="563" t="s">
        <v>871</v>
      </c>
      <c r="E9" s="324"/>
      <c r="F9" s="324"/>
      <c r="G9" s="324"/>
      <c r="H9" s="323"/>
    </row>
    <row r="10" spans="1:3" ht="12.75">
      <c r="A10" s="320">
        <f t="shared" si="0"/>
        <v>5</v>
      </c>
      <c r="C10" s="563" t="s">
        <v>872</v>
      </c>
    </row>
    <row r="11" spans="1:9" ht="15.75">
      <c r="A11" s="320">
        <f t="shared" si="0"/>
        <v>6</v>
      </c>
      <c r="C11" s="563" t="s">
        <v>873</v>
      </c>
      <c r="I11" s="296"/>
    </row>
    <row r="12" spans="1:3" ht="12.75">
      <c r="A12" s="320">
        <f t="shared" si="0"/>
        <v>7</v>
      </c>
      <c r="C12" s="563" t="s">
        <v>874</v>
      </c>
    </row>
    <row r="13" spans="1:3" ht="12.75">
      <c r="A13" s="320">
        <f t="shared" si="0"/>
        <v>8</v>
      </c>
      <c r="C13" s="563" t="s">
        <v>875</v>
      </c>
    </row>
    <row r="14" ht="12.75">
      <c r="A14" s="320">
        <v>0</v>
      </c>
    </row>
    <row r="20" spans="1:9" ht="12.75">
      <c r="A20" s="321"/>
      <c r="B20" s="321"/>
      <c r="C20" s="321"/>
      <c r="D20" s="321"/>
      <c r="E20" s="321"/>
      <c r="F20" s="321"/>
      <c r="G20" s="321"/>
      <c r="H20" s="321"/>
      <c r="I20" s="321"/>
    </row>
    <row r="21" spans="3:8" ht="12.75">
      <c r="C21" s="322"/>
      <c r="D21" s="322"/>
      <c r="E21" s="323"/>
      <c r="F21" s="323"/>
      <c r="G21" s="323"/>
      <c r="H21" s="323"/>
    </row>
    <row r="22" ht="12.75">
      <c r="A22" s="567" t="s">
        <v>876</v>
      </c>
    </row>
    <row r="23" spans="1:9" ht="13.5" thickBot="1">
      <c r="A23" s="568"/>
      <c r="B23" s="568"/>
      <c r="C23" s="568"/>
      <c r="D23" s="568"/>
      <c r="E23" s="734"/>
      <c r="F23" s="734"/>
      <c r="G23" s="734"/>
      <c r="H23" s="734"/>
      <c r="I23" s="568"/>
    </row>
    <row r="24" spans="1:9" ht="12.75">
      <c r="A24" s="322"/>
      <c r="B24" s="322"/>
      <c r="C24" s="322"/>
      <c r="D24" s="322"/>
      <c r="E24" s="323"/>
      <c r="F24" s="323"/>
      <c r="G24" s="323"/>
      <c r="H24" s="323"/>
      <c r="I24" s="322"/>
    </row>
    <row r="25" spans="1:8" ht="12.75">
      <c r="A25" s="320">
        <v>1</v>
      </c>
      <c r="B25" s="563" t="s">
        <v>877</v>
      </c>
      <c r="H25" s="322"/>
    </row>
    <row r="26" spans="1:2" ht="12.75">
      <c r="A26" s="320">
        <v>2</v>
      </c>
      <c r="B26" s="563" t="s">
        <v>878</v>
      </c>
    </row>
    <row r="27" spans="1:9" ht="12.75">
      <c r="A27" s="320">
        <v>3</v>
      </c>
      <c r="B27" s="563" t="s">
        <v>879</v>
      </c>
      <c r="E27" s="324"/>
      <c r="F27" s="324"/>
      <c r="G27" s="324"/>
      <c r="H27" s="324"/>
      <c r="I27" s="324"/>
    </row>
    <row r="28" spans="1:2" ht="12.75">
      <c r="A28" s="320">
        <v>4</v>
      </c>
      <c r="B28" s="563" t="s">
        <v>880</v>
      </c>
    </row>
    <row r="29" spans="1:2" ht="12.75">
      <c r="A29" s="320">
        <v>5</v>
      </c>
      <c r="B29" s="563" t="s">
        <v>881</v>
      </c>
    </row>
    <row r="30" spans="5:8" ht="12.75">
      <c r="E30" s="324"/>
      <c r="F30" s="324"/>
      <c r="G30" s="324"/>
      <c r="H30" s="324"/>
    </row>
  </sheetData>
  <sheetProtection/>
  <printOptions horizontalCentered="1"/>
  <pageMargins left="0.75" right="0.75" top="1" bottom="1" header="0.5" footer="0.5"/>
  <pageSetup fitToHeight="1" fitToWidth="1" horizontalDpi="300" verticalDpi="300" orientation="portrait" scale="79" r:id="rId1"/>
  <headerFooter alignWithMargins="0">
    <oddFooter>&amp;C&amp;[Page 40</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54"/>
  <sheetViews>
    <sheetView showGridLines="0" zoomScalePageLayoutView="0" workbookViewId="0" topLeftCell="A1">
      <selection activeCell="H58" sqref="H58"/>
    </sheetView>
  </sheetViews>
  <sheetFormatPr defaultColWidth="9.00390625" defaultRowHeight="15.75"/>
  <cols>
    <col min="1" max="1" width="4.625" style="316" customWidth="1"/>
    <col min="2" max="2" width="25.625" style="316" customWidth="1"/>
    <col min="3" max="3" width="27.125" style="316" customWidth="1"/>
    <col min="4" max="5" width="40.625" style="316" customWidth="1"/>
    <col min="6" max="8" width="13.75390625" style="316" customWidth="1"/>
    <col min="9" max="16384" width="9.00390625" style="316" customWidth="1"/>
  </cols>
  <sheetData>
    <row r="1" spans="1:7" ht="16.5" thickBot="1">
      <c r="A1" s="52" t="str">
        <f>'Table Contents'!$A$1</f>
        <v>Annual Report of:                                                                                                                 Year Ended December 31, 2023</v>
      </c>
      <c r="B1" s="134"/>
      <c r="C1" s="134"/>
      <c r="D1" s="134"/>
      <c r="E1" s="134"/>
      <c r="F1" s="564"/>
      <c r="G1" s="564"/>
    </row>
    <row r="2" spans="1:7" ht="16.5" thickBot="1">
      <c r="A2" s="1084" t="s">
        <v>275</v>
      </c>
      <c r="B2" s="1085"/>
      <c r="C2" s="1085"/>
      <c r="D2" s="1085"/>
      <c r="E2" s="1086"/>
      <c r="F2" s="1141"/>
      <c r="G2" s="1142"/>
    </row>
    <row r="3" spans="1:7" s="319" customFormat="1" ht="15.75">
      <c r="A3" s="1087" t="s">
        <v>1564</v>
      </c>
      <c r="B3" s="1088"/>
      <c r="C3" s="1089"/>
      <c r="D3" s="1088"/>
      <c r="E3" s="1137"/>
      <c r="F3" s="1088"/>
      <c r="G3" s="1089"/>
    </row>
    <row r="4" spans="1:7" ht="15.75">
      <c r="A4" s="1090" t="s">
        <v>1575</v>
      </c>
      <c r="B4" s="1091"/>
      <c r="C4" s="1092"/>
      <c r="D4" s="1091"/>
      <c r="E4" s="1091"/>
      <c r="F4" s="1143"/>
      <c r="G4" s="1096"/>
    </row>
    <row r="5" spans="1:8" ht="15.75">
      <c r="A5" s="1094">
        <v>1</v>
      </c>
      <c r="B5" s="1095" t="s">
        <v>882</v>
      </c>
      <c r="C5" s="1096"/>
      <c r="D5" s="1097"/>
      <c r="E5" s="1138"/>
      <c r="F5" s="1144"/>
      <c r="G5" s="1145"/>
      <c r="H5" s="317"/>
    </row>
    <row r="6" spans="1:7" ht="15.75">
      <c r="A6" s="1098">
        <f aca="true" t="shared" si="0" ref="A6:A44">A5+1</f>
        <v>2</v>
      </c>
      <c r="B6" s="1099" t="s">
        <v>883</v>
      </c>
      <c r="C6" s="1100"/>
      <c r="D6" s="1097"/>
      <c r="E6" s="1123"/>
      <c r="F6" s="1144"/>
      <c r="G6" s="1145"/>
    </row>
    <row r="7" spans="1:7" ht="15.75">
      <c r="A7" s="1098">
        <f t="shared" si="0"/>
        <v>3</v>
      </c>
      <c r="B7" s="1099" t="s">
        <v>884</v>
      </c>
      <c r="C7" s="1100"/>
      <c r="D7" s="1097"/>
      <c r="E7" s="1123"/>
      <c r="F7" s="1144"/>
      <c r="G7" s="1145"/>
    </row>
    <row r="8" spans="1:7" ht="15.75">
      <c r="A8" s="1098">
        <f t="shared" si="0"/>
        <v>4</v>
      </c>
      <c r="B8" s="1099" t="s">
        <v>885</v>
      </c>
      <c r="C8" s="1100"/>
      <c r="D8" s="1097"/>
      <c r="E8" s="1123"/>
      <c r="F8" s="1144"/>
      <c r="G8" s="1145"/>
    </row>
    <row r="9" spans="1:8" ht="15.75">
      <c r="A9" s="1098">
        <f t="shared" si="0"/>
        <v>5</v>
      </c>
      <c r="B9" s="1102" t="s">
        <v>886</v>
      </c>
      <c r="C9" s="1103"/>
      <c r="D9" s="1097"/>
      <c r="E9" s="1139"/>
      <c r="F9" s="1144"/>
      <c r="G9" s="1145"/>
      <c r="H9" s="317"/>
    </row>
    <row r="10" spans="1:7" ht="15.75">
      <c r="A10" s="1098">
        <f t="shared" si="0"/>
        <v>6</v>
      </c>
      <c r="B10" s="1099" t="s">
        <v>887</v>
      </c>
      <c r="C10" s="1100"/>
      <c r="D10" s="1097"/>
      <c r="E10" s="1123"/>
      <c r="F10" s="1144"/>
      <c r="G10" s="1145"/>
    </row>
    <row r="11" spans="1:7" ht="15.75">
      <c r="A11" s="1098">
        <f t="shared" si="0"/>
        <v>7</v>
      </c>
      <c r="B11" s="1099" t="s">
        <v>888</v>
      </c>
      <c r="C11" s="1100"/>
      <c r="D11" s="1097"/>
      <c r="E11" s="1123"/>
      <c r="F11" s="1144"/>
      <c r="G11" s="1145"/>
    </row>
    <row r="12" spans="1:8" ht="12" customHeight="1">
      <c r="A12" s="1098">
        <f t="shared" si="0"/>
        <v>8</v>
      </c>
      <c r="B12" s="1099"/>
      <c r="C12" s="1100"/>
      <c r="D12" s="1097"/>
      <c r="E12" s="1139"/>
      <c r="F12" s="1144"/>
      <c r="G12" s="1145"/>
      <c r="H12" s="318"/>
    </row>
    <row r="13" spans="1:7" ht="15.75">
      <c r="A13" s="1098">
        <f t="shared" si="0"/>
        <v>9</v>
      </c>
      <c r="B13" s="1105" t="s">
        <v>889</v>
      </c>
      <c r="C13" s="1100"/>
      <c r="D13" s="1097"/>
      <c r="E13" s="1123"/>
      <c r="F13" s="1144"/>
      <c r="G13" s="1145"/>
    </row>
    <row r="14" spans="1:8" ht="15.75">
      <c r="A14" s="1098">
        <f t="shared" si="0"/>
        <v>10</v>
      </c>
      <c r="B14" s="1099" t="s">
        <v>890</v>
      </c>
      <c r="C14" s="1100"/>
      <c r="D14" s="1097"/>
      <c r="E14" s="1139"/>
      <c r="F14" s="1144"/>
      <c r="G14" s="1145"/>
      <c r="H14" s="317"/>
    </row>
    <row r="15" spans="1:7" ht="15.75">
      <c r="A15" s="1098">
        <f t="shared" si="0"/>
        <v>11</v>
      </c>
      <c r="B15" s="1099" t="s">
        <v>784</v>
      </c>
      <c r="C15" s="1100"/>
      <c r="D15" s="1097"/>
      <c r="E15" s="1123"/>
      <c r="F15" s="1144"/>
      <c r="G15" s="1145"/>
    </row>
    <row r="16" spans="1:8" ht="15.75">
      <c r="A16" s="1098">
        <f t="shared" si="0"/>
        <v>12</v>
      </c>
      <c r="B16" s="1099"/>
      <c r="C16" s="1100"/>
      <c r="D16" s="1097"/>
      <c r="E16" s="1139"/>
      <c r="F16" s="1144"/>
      <c r="G16" s="1145"/>
      <c r="H16" s="317"/>
    </row>
    <row r="17" spans="1:8" ht="15.75">
      <c r="A17" s="1098">
        <f t="shared" si="0"/>
        <v>13</v>
      </c>
      <c r="B17" s="1106" t="s">
        <v>891</v>
      </c>
      <c r="C17" s="1100"/>
      <c r="D17" s="1107" t="s">
        <v>892</v>
      </c>
      <c r="E17" s="1140" t="s">
        <v>893</v>
      </c>
      <c r="F17" s="1144"/>
      <c r="G17" s="1145"/>
      <c r="H17" s="318"/>
    </row>
    <row r="18" spans="1:7" ht="15.75">
      <c r="A18" s="1098">
        <f t="shared" si="0"/>
        <v>14</v>
      </c>
      <c r="B18" s="1099" t="s">
        <v>894</v>
      </c>
      <c r="C18" s="1100"/>
      <c r="D18" s="1108"/>
      <c r="E18" s="1123"/>
      <c r="F18" s="1144"/>
      <c r="G18" s="1145"/>
    </row>
    <row r="19" spans="1:8" ht="15.75">
      <c r="A19" s="1098">
        <f t="shared" si="0"/>
        <v>15</v>
      </c>
      <c r="B19" s="1099" t="s">
        <v>895</v>
      </c>
      <c r="C19" s="1100"/>
      <c r="D19" s="1108"/>
      <c r="E19" s="1123"/>
      <c r="F19" s="1144"/>
      <c r="G19" s="1145"/>
      <c r="H19" s="319"/>
    </row>
    <row r="20" spans="1:7" ht="15.75">
      <c r="A20" s="1098">
        <f t="shared" si="0"/>
        <v>16</v>
      </c>
      <c r="B20" s="1099"/>
      <c r="C20" s="1100"/>
      <c r="D20" s="1109"/>
      <c r="E20" s="1123"/>
      <c r="F20" s="1144"/>
      <c r="G20" s="1145"/>
    </row>
    <row r="21" spans="1:7" ht="15.75">
      <c r="A21" s="1098">
        <f t="shared" si="0"/>
        <v>17</v>
      </c>
      <c r="B21" s="1105" t="s">
        <v>896</v>
      </c>
      <c r="C21" s="1100"/>
      <c r="D21" s="1110"/>
      <c r="E21" s="1123"/>
      <c r="F21" s="1144"/>
      <c r="G21" s="1145"/>
    </row>
    <row r="22" spans="1:8" s="319" customFormat="1" ht="12" customHeight="1">
      <c r="A22" s="1098">
        <f t="shared" si="0"/>
        <v>18</v>
      </c>
      <c r="B22" s="1099" t="s">
        <v>883</v>
      </c>
      <c r="C22" s="1100"/>
      <c r="D22" s="1110"/>
      <c r="E22" s="1139"/>
      <c r="F22" s="1144"/>
      <c r="G22" s="1145"/>
      <c r="H22" s="318"/>
    </row>
    <row r="23" spans="1:7" ht="15.75">
      <c r="A23" s="1098">
        <f t="shared" si="0"/>
        <v>19</v>
      </c>
      <c r="B23" s="1099" t="s">
        <v>884</v>
      </c>
      <c r="C23" s="1100"/>
      <c r="D23" s="1110"/>
      <c r="E23" s="1123"/>
      <c r="F23" s="1144"/>
      <c r="G23" s="1145"/>
    </row>
    <row r="24" spans="1:7" ht="15.75">
      <c r="A24" s="1098">
        <f t="shared" si="0"/>
        <v>20</v>
      </c>
      <c r="B24" s="1099" t="s">
        <v>897</v>
      </c>
      <c r="C24" s="1100"/>
      <c r="D24" s="1110"/>
      <c r="E24" s="1123"/>
      <c r="F24" s="1143"/>
      <c r="G24" s="1096"/>
    </row>
    <row r="25" spans="1:7" ht="15.75">
      <c r="A25" s="1098">
        <f t="shared" si="0"/>
        <v>21</v>
      </c>
      <c r="B25" s="1099"/>
      <c r="C25" s="1100"/>
      <c r="D25" s="1110"/>
      <c r="E25" s="1123"/>
      <c r="F25" s="1143"/>
      <c r="G25" s="1096"/>
    </row>
    <row r="26" spans="1:7" ht="16.5" thickBot="1">
      <c r="A26" s="1098">
        <f t="shared" si="0"/>
        <v>22</v>
      </c>
      <c r="B26" s="1111" t="s">
        <v>889</v>
      </c>
      <c r="C26" s="1112"/>
      <c r="D26" s="1113"/>
      <c r="E26" s="1121"/>
      <c r="F26" s="1146"/>
      <c r="G26" s="1147"/>
    </row>
    <row r="27" spans="1:7" ht="15.75">
      <c r="A27" s="1098">
        <f t="shared" si="0"/>
        <v>23</v>
      </c>
      <c r="B27" s="1114"/>
      <c r="C27" s="1115"/>
      <c r="D27" s="1116"/>
      <c r="E27" s="1117"/>
      <c r="F27" s="1093"/>
      <c r="G27" s="1093"/>
    </row>
    <row r="28" spans="1:7" ht="15.75">
      <c r="A28" s="1098">
        <f t="shared" si="0"/>
        <v>24</v>
      </c>
      <c r="B28" s="1118" t="s">
        <v>274</v>
      </c>
      <c r="C28" s="1119"/>
      <c r="D28" s="1120"/>
      <c r="E28" s="1121"/>
      <c r="F28" s="1093"/>
      <c r="G28" s="1093"/>
    </row>
    <row r="29" spans="1:7" ht="15.75">
      <c r="A29" s="1098">
        <f t="shared" si="0"/>
        <v>25</v>
      </c>
      <c r="B29" s="1099"/>
      <c r="C29" s="1122"/>
      <c r="D29" s="1097"/>
      <c r="E29" s="1123"/>
      <c r="F29" s="1093"/>
      <c r="G29" s="1093"/>
    </row>
    <row r="30" spans="1:7" ht="15.75">
      <c r="A30" s="1098">
        <f t="shared" si="0"/>
        <v>26</v>
      </c>
      <c r="B30" s="1124" t="s">
        <v>898</v>
      </c>
      <c r="C30" s="1125" t="s">
        <v>899</v>
      </c>
      <c r="D30" s="1126" t="s">
        <v>900</v>
      </c>
      <c r="E30" s="1127" t="s">
        <v>901</v>
      </c>
      <c r="F30" s="1128" t="s">
        <v>902</v>
      </c>
      <c r="G30" s="1128" t="s">
        <v>903</v>
      </c>
    </row>
    <row r="31" spans="1:7" ht="15.75">
      <c r="A31" s="1098">
        <f t="shared" si="0"/>
        <v>27</v>
      </c>
      <c r="B31" s="1129" t="s">
        <v>904</v>
      </c>
      <c r="C31" s="1130" t="s">
        <v>905</v>
      </c>
      <c r="D31" s="1129" t="s">
        <v>905</v>
      </c>
      <c r="E31" s="1104" t="s">
        <v>905</v>
      </c>
      <c r="F31" s="1131" t="s">
        <v>905</v>
      </c>
      <c r="G31" s="1131" t="s">
        <v>905</v>
      </c>
    </row>
    <row r="32" spans="1:7" ht="15.75">
      <c r="A32" s="1098">
        <f t="shared" si="0"/>
        <v>28</v>
      </c>
      <c r="B32" s="1132"/>
      <c r="C32" s="1100"/>
      <c r="D32" s="1108"/>
      <c r="E32" s="1101"/>
      <c r="F32" s="1133"/>
      <c r="G32" s="1133"/>
    </row>
    <row r="33" spans="1:7" ht="15.75">
      <c r="A33" s="1098">
        <f t="shared" si="0"/>
        <v>29</v>
      </c>
      <c r="B33" s="1132"/>
      <c r="C33" s="1100"/>
      <c r="D33" s="1108"/>
      <c r="E33" s="1101"/>
      <c r="F33" s="1133"/>
      <c r="G33" s="1133"/>
    </row>
    <row r="34" spans="1:7" ht="15.75">
      <c r="A34" s="1098">
        <f t="shared" si="0"/>
        <v>30</v>
      </c>
      <c r="B34" s="1132"/>
      <c r="C34" s="1100"/>
      <c r="D34" s="1108"/>
      <c r="E34" s="1101"/>
      <c r="F34" s="1133"/>
      <c r="G34" s="1133"/>
    </row>
    <row r="35" spans="1:7" ht="15.75">
      <c r="A35" s="1098">
        <f t="shared" si="0"/>
        <v>31</v>
      </c>
      <c r="B35" s="1132"/>
      <c r="C35" s="1100"/>
      <c r="D35" s="1108"/>
      <c r="E35" s="1101"/>
      <c r="F35" s="1133"/>
      <c r="G35" s="1133"/>
    </row>
    <row r="36" spans="1:7" ht="15.75">
      <c r="A36" s="1098">
        <f t="shared" si="0"/>
        <v>32</v>
      </c>
      <c r="B36" s="1132"/>
      <c r="C36" s="1100"/>
      <c r="D36" s="1108"/>
      <c r="E36" s="1101"/>
      <c r="F36" s="1133"/>
      <c r="G36" s="1133"/>
    </row>
    <row r="37" spans="1:7" ht="15.75">
      <c r="A37" s="1098">
        <f t="shared" si="0"/>
        <v>33</v>
      </c>
      <c r="B37" s="1132"/>
      <c r="C37" s="1100"/>
      <c r="D37" s="1108"/>
      <c r="E37" s="1101"/>
      <c r="F37" s="1133"/>
      <c r="G37" s="1133"/>
    </row>
    <row r="38" spans="1:7" ht="15.75">
      <c r="A38" s="1098">
        <f t="shared" si="0"/>
        <v>34</v>
      </c>
      <c r="B38" s="1132"/>
      <c r="C38" s="1100"/>
      <c r="D38" s="1108"/>
      <c r="E38" s="1101"/>
      <c r="F38" s="1133"/>
      <c r="G38" s="1133"/>
    </row>
    <row r="39" spans="1:7" ht="15.75">
      <c r="A39" s="1098">
        <f t="shared" si="0"/>
        <v>35</v>
      </c>
      <c r="B39" s="1132"/>
      <c r="C39" s="1100"/>
      <c r="D39" s="1108"/>
      <c r="E39" s="1101"/>
      <c r="F39" s="1133"/>
      <c r="G39" s="1133"/>
    </row>
    <row r="40" spans="1:7" ht="15.75">
      <c r="A40" s="1098">
        <f t="shared" si="0"/>
        <v>36</v>
      </c>
      <c r="B40" s="1132"/>
      <c r="C40" s="1100"/>
      <c r="D40" s="1108"/>
      <c r="E40" s="1101"/>
      <c r="F40" s="1133"/>
      <c r="G40" s="1133"/>
    </row>
    <row r="41" spans="1:7" ht="15.75">
      <c r="A41" s="1098">
        <f t="shared" si="0"/>
        <v>37</v>
      </c>
      <c r="B41" s="1132"/>
      <c r="C41" s="1100"/>
      <c r="D41" s="1108"/>
      <c r="E41" s="1101"/>
      <c r="F41" s="1133"/>
      <c r="G41" s="1133"/>
    </row>
    <row r="42" spans="1:7" ht="15.75">
      <c r="A42" s="1098">
        <f t="shared" si="0"/>
        <v>38</v>
      </c>
      <c r="B42" s="1132"/>
      <c r="C42" s="1100"/>
      <c r="D42" s="1108"/>
      <c r="E42" s="1101"/>
      <c r="F42" s="1133"/>
      <c r="G42" s="1133"/>
    </row>
    <row r="43" spans="1:7" ht="15.75">
      <c r="A43" s="1098">
        <f t="shared" si="0"/>
        <v>39</v>
      </c>
      <c r="B43" s="1132"/>
      <c r="C43" s="1100"/>
      <c r="D43" s="1108"/>
      <c r="E43" s="1101"/>
      <c r="F43" s="1133"/>
      <c r="G43" s="1133"/>
    </row>
    <row r="44" spans="1:7" ht="15.75">
      <c r="A44" s="1098">
        <f t="shared" si="0"/>
        <v>40</v>
      </c>
      <c r="B44" s="1132"/>
      <c r="C44" s="1134"/>
      <c r="D44" s="1108"/>
      <c r="E44" s="1101"/>
      <c r="F44" s="1133"/>
      <c r="G44" s="1133"/>
    </row>
    <row r="45" spans="1:7" ht="15.75">
      <c r="A45" s="1098">
        <v>41</v>
      </c>
      <c r="B45" s="1132"/>
      <c r="C45" s="1135"/>
      <c r="D45" s="1136"/>
      <c r="E45" s="1108"/>
      <c r="F45" s="1133">
        <f>SUM(F32:F44)</f>
        <v>0</v>
      </c>
      <c r="G45" s="1133">
        <f>SUM(G32:G44)</f>
        <v>0</v>
      </c>
    </row>
    <row r="46" spans="1:6" ht="15">
      <c r="A46" s="638"/>
      <c r="B46" s="638"/>
      <c r="C46" s="638"/>
      <c r="D46" s="638"/>
      <c r="E46" s="638"/>
      <c r="F46" s="638"/>
    </row>
    <row r="47" spans="1:8" ht="15">
      <c r="A47" s="638" t="s">
        <v>271</v>
      </c>
      <c r="B47" s="638"/>
      <c r="C47" s="638"/>
      <c r="D47" s="638"/>
      <c r="E47" s="639"/>
      <c r="F47" s="639"/>
      <c r="G47" s="317"/>
      <c r="H47" s="317"/>
    </row>
    <row r="48" spans="1:6" ht="15">
      <c r="A48" s="638"/>
      <c r="B48" s="638"/>
      <c r="C48" s="638"/>
      <c r="D48" s="638"/>
      <c r="E48" s="638"/>
      <c r="F48" s="638"/>
    </row>
    <row r="49" spans="1:6" ht="15">
      <c r="A49" s="638" t="s">
        <v>270</v>
      </c>
      <c r="B49" s="638"/>
      <c r="C49" s="638"/>
      <c r="D49" s="638"/>
      <c r="E49" s="638"/>
      <c r="F49" s="638"/>
    </row>
    <row r="50" spans="1:6" ht="15">
      <c r="A50" s="638"/>
      <c r="B50" s="638"/>
      <c r="C50" s="638"/>
      <c r="D50" s="638"/>
      <c r="E50" s="638"/>
      <c r="F50" s="638"/>
    </row>
    <row r="51" spans="1:6" ht="15">
      <c r="A51" s="638"/>
      <c r="B51" s="638"/>
      <c r="C51" s="638"/>
      <c r="D51" s="638"/>
      <c r="E51" s="638"/>
      <c r="F51" s="638"/>
    </row>
    <row r="52" spans="1:6" ht="15">
      <c r="A52" s="638"/>
      <c r="B52" s="638"/>
      <c r="C52" s="638"/>
      <c r="D52" s="638"/>
      <c r="E52" s="638"/>
      <c r="F52" s="638"/>
    </row>
    <row r="53" spans="1:6" ht="15">
      <c r="A53" s="638"/>
      <c r="B53" s="638"/>
      <c r="C53" s="638"/>
      <c r="D53" s="638"/>
      <c r="E53" s="638"/>
      <c r="F53" s="638"/>
    </row>
    <row r="54" spans="1:6" ht="15">
      <c r="A54" s="638"/>
      <c r="B54" s="638"/>
      <c r="C54" s="638"/>
      <c r="D54" s="638"/>
      <c r="E54" s="638"/>
      <c r="F54" s="638"/>
    </row>
  </sheetData>
  <sheetProtection/>
  <printOptions horizontalCentered="1"/>
  <pageMargins left="0.75" right="0.75" top="1" bottom="1" header="0.5" footer="0.5"/>
  <pageSetup fitToHeight="1" fitToWidth="1" horizontalDpi="300" verticalDpi="300" orientation="landscape" scale="63" r:id="rId1"/>
  <headerFooter alignWithMargins="0">
    <oddFooter>&amp;C&amp;[Page 41</oddFooter>
  </headerFooter>
</worksheet>
</file>

<file path=xl/worksheets/sheet43.xml><?xml version="1.0" encoding="utf-8"?>
<worksheet xmlns="http://schemas.openxmlformats.org/spreadsheetml/2006/main" xmlns:r="http://schemas.openxmlformats.org/officeDocument/2006/relationships">
  <sheetPr transitionEvaluation="1">
    <pageSetUpPr fitToPage="1"/>
  </sheetPr>
  <dimension ref="A1:S63"/>
  <sheetViews>
    <sheetView showGridLines="0" zoomScale="75" zoomScaleNormal="75" zoomScalePageLayoutView="0" workbookViewId="0" topLeftCell="A1">
      <selection activeCell="A2" sqref="A2"/>
    </sheetView>
  </sheetViews>
  <sheetFormatPr defaultColWidth="11.00390625" defaultRowHeight="15.75"/>
  <cols>
    <col min="1" max="1" width="4.625" style="94" customWidth="1"/>
    <col min="2" max="2" width="6.625" style="94" customWidth="1"/>
    <col min="3" max="3" width="29.00390625" style="94" customWidth="1"/>
    <col min="4" max="11" width="12.625" style="94" customWidth="1"/>
    <col min="12" max="252" width="11.00390625" style="94" customWidth="1"/>
    <col min="253" max="253" width="17.75390625" style="94" customWidth="1"/>
    <col min="254" max="16384" width="11.00390625" style="94" customWidth="1"/>
  </cols>
  <sheetData>
    <row r="1" spans="1:18" s="2" customFormat="1" ht="16.5" thickBot="1">
      <c r="A1" s="636" t="str">
        <f>'Table Contents'!$A$1</f>
        <v>Annual Report of:                                                                                                                 Year Ended December 31, 2023</v>
      </c>
      <c r="B1" s="1"/>
      <c r="C1" s="52"/>
      <c r="D1" s="52"/>
      <c r="E1" s="1"/>
      <c r="F1" s="1"/>
      <c r="G1" s="1"/>
      <c r="H1" s="134"/>
      <c r="I1" s="1"/>
      <c r="J1" s="72"/>
      <c r="K1" s="52"/>
      <c r="L1" s="3"/>
      <c r="M1" s="3"/>
      <c r="N1" s="3"/>
      <c r="O1" s="3"/>
      <c r="P1" s="3"/>
      <c r="Q1" s="3"/>
      <c r="R1" s="3"/>
    </row>
    <row r="2" spans="1:19" s="2" customFormat="1" ht="16.5" thickBot="1">
      <c r="A2" s="390" t="s">
        <v>906</v>
      </c>
      <c r="B2" s="124"/>
      <c r="C2" s="124"/>
      <c r="D2" s="124"/>
      <c r="E2" s="124"/>
      <c r="F2" s="124"/>
      <c r="G2" s="124"/>
      <c r="H2" s="124"/>
      <c r="I2" s="125"/>
      <c r="J2" s="126"/>
      <c r="K2" s="126"/>
      <c r="L2" s="3"/>
      <c r="M2" s="3"/>
      <c r="N2" s="3"/>
      <c r="O2" s="3"/>
      <c r="P2" s="3"/>
      <c r="Q2" s="3"/>
      <c r="R2" s="3"/>
      <c r="S2" s="3"/>
    </row>
    <row r="3" spans="1:11" ht="16.5" thickBot="1">
      <c r="A3" s="809"/>
      <c r="B3" s="135"/>
      <c r="C3" s="135"/>
      <c r="D3" s="135"/>
      <c r="E3" s="135"/>
      <c r="F3" s="103"/>
      <c r="G3" s="99"/>
      <c r="H3" s="136" t="s">
        <v>907</v>
      </c>
      <c r="I3" s="136"/>
      <c r="J3" s="137"/>
      <c r="K3" s="127"/>
    </row>
    <row r="4" spans="1:11" ht="15.75">
      <c r="A4" s="810"/>
      <c r="B4" s="135"/>
      <c r="C4" s="135"/>
      <c r="D4" s="135"/>
      <c r="E4" s="135"/>
      <c r="F4" s="103"/>
      <c r="G4" s="99"/>
      <c r="H4" s="99" t="s">
        <v>908</v>
      </c>
      <c r="I4" s="99" t="s">
        <v>909</v>
      </c>
      <c r="J4" s="103" t="s">
        <v>910</v>
      </c>
      <c r="K4" s="103" t="s">
        <v>103</v>
      </c>
    </row>
    <row r="5" spans="1:11" ht="15.75">
      <c r="A5" s="810"/>
      <c r="B5" s="135"/>
      <c r="C5" s="135"/>
      <c r="D5" s="135"/>
      <c r="E5" s="135"/>
      <c r="F5" s="103"/>
      <c r="G5" s="99"/>
      <c r="H5" s="376" t="s">
        <v>101</v>
      </c>
      <c r="I5" s="99" t="s">
        <v>194</v>
      </c>
      <c r="J5" s="103" t="s">
        <v>911</v>
      </c>
      <c r="K5" s="128" t="s">
        <v>101</v>
      </c>
    </row>
    <row r="6" spans="1:11" ht="15.75">
      <c r="A6" s="810" t="s">
        <v>1564</v>
      </c>
      <c r="B6" s="135"/>
      <c r="C6" s="138"/>
      <c r="D6" s="138"/>
      <c r="E6" s="138"/>
      <c r="F6" s="139"/>
      <c r="G6" s="99" t="s">
        <v>912</v>
      </c>
      <c r="H6" s="99" t="s">
        <v>1207</v>
      </c>
      <c r="I6" s="99" t="s">
        <v>1207</v>
      </c>
      <c r="J6" s="103" t="s">
        <v>913</v>
      </c>
      <c r="K6" s="103" t="s">
        <v>1207</v>
      </c>
    </row>
    <row r="7" spans="1:11" ht="15.75">
      <c r="A7" s="811" t="s">
        <v>1575</v>
      </c>
      <c r="B7" s="140" t="s">
        <v>287</v>
      </c>
      <c r="C7" s="140"/>
      <c r="D7" s="391"/>
      <c r="E7" s="140"/>
      <c r="F7" s="141"/>
      <c r="G7" s="105" t="s">
        <v>288</v>
      </c>
      <c r="H7" s="105" t="s">
        <v>1576</v>
      </c>
      <c r="I7" s="105" t="s">
        <v>1577</v>
      </c>
      <c r="J7" s="106" t="s">
        <v>1578</v>
      </c>
      <c r="K7" s="106" t="s">
        <v>1578</v>
      </c>
    </row>
    <row r="8" spans="1:11" ht="15.75">
      <c r="A8" s="811">
        <v>1</v>
      </c>
      <c r="B8" s="142" t="s">
        <v>914</v>
      </c>
      <c r="C8" s="142"/>
      <c r="D8" s="142"/>
      <c r="E8" s="142"/>
      <c r="F8" s="129"/>
      <c r="G8" s="147"/>
      <c r="H8" s="144"/>
      <c r="I8" s="144"/>
      <c r="J8" s="145"/>
      <c r="K8" s="79">
        <f aca="true" t="shared" si="0" ref="K8:K16">+H8+I8-J8</f>
        <v>0</v>
      </c>
    </row>
    <row r="9" spans="1:11" ht="15.75">
      <c r="A9" s="811">
        <f aca="true" t="shared" si="1" ref="A9:A24">A8+1</f>
        <v>2</v>
      </c>
      <c r="B9" s="241"/>
      <c r="C9" s="241"/>
      <c r="D9" s="241"/>
      <c r="E9" s="241"/>
      <c r="F9" s="173"/>
      <c r="G9" s="147"/>
      <c r="H9" s="144"/>
      <c r="I9" s="144"/>
      <c r="J9" s="145"/>
      <c r="K9" s="79">
        <f t="shared" si="0"/>
        <v>0</v>
      </c>
    </row>
    <row r="10" spans="1:11" ht="15.75">
      <c r="A10" s="811">
        <f t="shared" si="1"/>
        <v>3</v>
      </c>
      <c r="B10" s="241"/>
      <c r="C10" s="241"/>
      <c r="D10" s="241"/>
      <c r="E10" s="241"/>
      <c r="F10" s="173"/>
      <c r="G10" s="147"/>
      <c r="H10" s="144"/>
      <c r="I10" s="144"/>
      <c r="J10" s="145"/>
      <c r="K10" s="79">
        <f t="shared" si="0"/>
        <v>0</v>
      </c>
    </row>
    <row r="11" spans="1:11" ht="15.75">
      <c r="A11" s="811">
        <f t="shared" si="1"/>
        <v>4</v>
      </c>
      <c r="B11" s="241"/>
      <c r="C11" s="241"/>
      <c r="D11" s="241"/>
      <c r="E11" s="241"/>
      <c r="F11" s="173"/>
      <c r="G11" s="147"/>
      <c r="H11" s="144"/>
      <c r="I11" s="144"/>
      <c r="J11" s="145"/>
      <c r="K11" s="79">
        <f t="shared" si="0"/>
        <v>0</v>
      </c>
    </row>
    <row r="12" spans="1:11" ht="15.75">
      <c r="A12" s="811">
        <f t="shared" si="1"/>
        <v>5</v>
      </c>
      <c r="B12" s="241"/>
      <c r="C12" s="241"/>
      <c r="D12" s="241"/>
      <c r="E12" s="241"/>
      <c r="F12" s="173"/>
      <c r="G12" s="146"/>
      <c r="H12" s="144"/>
      <c r="I12" s="144"/>
      <c r="J12" s="145"/>
      <c r="K12" s="79">
        <f t="shared" si="0"/>
        <v>0</v>
      </c>
    </row>
    <row r="13" spans="1:11" ht="15.75">
      <c r="A13" s="811">
        <f t="shared" si="1"/>
        <v>6</v>
      </c>
      <c r="B13" s="241"/>
      <c r="C13" s="241"/>
      <c r="D13" s="241"/>
      <c r="E13" s="241"/>
      <c r="F13" s="173"/>
      <c r="G13" s="146"/>
      <c r="H13" s="144"/>
      <c r="I13" s="144"/>
      <c r="J13" s="145"/>
      <c r="K13" s="79">
        <f t="shared" si="0"/>
        <v>0</v>
      </c>
    </row>
    <row r="14" spans="1:11" ht="15.75">
      <c r="A14" s="811">
        <f t="shared" si="1"/>
        <v>7</v>
      </c>
      <c r="B14" s="241"/>
      <c r="C14" s="241"/>
      <c r="D14" s="278"/>
      <c r="E14" s="241"/>
      <c r="F14" s="173"/>
      <c r="G14" s="146"/>
      <c r="H14" s="144"/>
      <c r="I14" s="144"/>
      <c r="J14" s="145"/>
      <c r="K14" s="79">
        <f t="shared" si="0"/>
        <v>0</v>
      </c>
    </row>
    <row r="15" spans="1:11" ht="15.75">
      <c r="A15" s="811">
        <f t="shared" si="1"/>
        <v>8</v>
      </c>
      <c r="B15" s="241"/>
      <c r="C15" s="241"/>
      <c r="D15" s="278"/>
      <c r="E15" s="241"/>
      <c r="F15" s="173"/>
      <c r="G15" s="146"/>
      <c r="H15" s="144"/>
      <c r="I15" s="144"/>
      <c r="J15" s="145"/>
      <c r="K15" s="79">
        <f t="shared" si="0"/>
        <v>0</v>
      </c>
    </row>
    <row r="16" spans="1:11" ht="15.75">
      <c r="A16" s="811">
        <f t="shared" si="1"/>
        <v>9</v>
      </c>
      <c r="B16" s="241"/>
      <c r="C16" s="241"/>
      <c r="D16" s="241"/>
      <c r="E16" s="241"/>
      <c r="F16" s="173"/>
      <c r="G16" s="146"/>
      <c r="H16" s="144"/>
      <c r="I16" s="144"/>
      <c r="J16" s="145"/>
      <c r="K16" s="79">
        <f t="shared" si="0"/>
        <v>0</v>
      </c>
    </row>
    <row r="17" spans="1:11" ht="15.75">
      <c r="A17" s="811">
        <f t="shared" si="1"/>
        <v>10</v>
      </c>
      <c r="B17" s="143" t="s">
        <v>915</v>
      </c>
      <c r="C17" s="143"/>
      <c r="D17" s="143"/>
      <c r="E17" s="143"/>
      <c r="F17" s="132"/>
      <c r="G17" s="146"/>
      <c r="H17" s="79">
        <f>SUM(H8:H16)</f>
        <v>0</v>
      </c>
      <c r="I17" s="79">
        <f>SUM(I8:I16)</f>
        <v>0</v>
      </c>
      <c r="J17" s="79">
        <f>SUM(J8:J16)</f>
        <v>0</v>
      </c>
      <c r="K17" s="79">
        <f>+H17+I17-J17</f>
        <v>0</v>
      </c>
    </row>
    <row r="18" spans="1:11" ht="15.75">
      <c r="A18" s="811">
        <f t="shared" si="1"/>
        <v>11</v>
      </c>
      <c r="B18" s="143" t="s">
        <v>916</v>
      </c>
      <c r="C18" s="143"/>
      <c r="D18" s="143"/>
      <c r="E18" s="143"/>
      <c r="F18" s="132"/>
      <c r="G18" s="147"/>
      <c r="H18" s="144"/>
      <c r="I18" s="144"/>
      <c r="J18" s="145"/>
      <c r="K18" s="79">
        <f aca="true" t="shared" si="2" ref="K18:K33">+H18+I18-J18</f>
        <v>0</v>
      </c>
    </row>
    <row r="19" spans="1:11" ht="15.75">
      <c r="A19" s="811">
        <f t="shared" si="1"/>
        <v>12</v>
      </c>
      <c r="B19" s="241"/>
      <c r="C19" s="241"/>
      <c r="D19" s="241"/>
      <c r="E19" s="241"/>
      <c r="F19" s="173"/>
      <c r="G19" s="147"/>
      <c r="H19" s="144"/>
      <c r="I19" s="144"/>
      <c r="J19" s="145"/>
      <c r="K19" s="79">
        <f t="shared" si="2"/>
        <v>0</v>
      </c>
    </row>
    <row r="20" spans="1:11" ht="15.75">
      <c r="A20" s="811">
        <f t="shared" si="1"/>
        <v>13</v>
      </c>
      <c r="B20" s="241"/>
      <c r="C20" s="241"/>
      <c r="D20" s="278"/>
      <c r="E20" s="241"/>
      <c r="F20" s="173"/>
      <c r="G20" s="147"/>
      <c r="H20" s="144"/>
      <c r="I20" s="144"/>
      <c r="J20" s="145"/>
      <c r="K20" s="79">
        <f t="shared" si="2"/>
        <v>0</v>
      </c>
    </row>
    <row r="21" spans="1:11" ht="15.75">
      <c r="A21" s="811">
        <f t="shared" si="1"/>
        <v>14</v>
      </c>
      <c r="B21" s="241"/>
      <c r="C21" s="241"/>
      <c r="D21" s="241"/>
      <c r="E21" s="241"/>
      <c r="F21" s="173"/>
      <c r="G21" s="147"/>
      <c r="H21" s="144"/>
      <c r="I21" s="144"/>
      <c r="J21" s="145"/>
      <c r="K21" s="79">
        <f t="shared" si="2"/>
        <v>0</v>
      </c>
    </row>
    <row r="22" spans="1:11" ht="15.75">
      <c r="A22" s="811">
        <f t="shared" si="1"/>
        <v>15</v>
      </c>
      <c r="B22" s="241"/>
      <c r="C22" s="241"/>
      <c r="D22" s="241"/>
      <c r="E22" s="241"/>
      <c r="F22" s="173"/>
      <c r="G22" s="146"/>
      <c r="H22" s="144"/>
      <c r="I22" s="144"/>
      <c r="J22" s="145"/>
      <c r="K22" s="79">
        <f t="shared" si="2"/>
        <v>0</v>
      </c>
    </row>
    <row r="23" spans="1:11" ht="15.75">
      <c r="A23" s="811">
        <f t="shared" si="1"/>
        <v>16</v>
      </c>
      <c r="B23" s="241"/>
      <c r="C23" s="241"/>
      <c r="D23" s="241"/>
      <c r="E23" s="241"/>
      <c r="F23" s="173"/>
      <c r="G23" s="146"/>
      <c r="H23" s="144"/>
      <c r="I23" s="144"/>
      <c r="J23" s="145"/>
      <c r="K23" s="79">
        <f t="shared" si="2"/>
        <v>0</v>
      </c>
    </row>
    <row r="24" spans="1:11" ht="15.75">
      <c r="A24" s="811">
        <f t="shared" si="1"/>
        <v>17</v>
      </c>
      <c r="B24" s="241"/>
      <c r="C24" s="241"/>
      <c r="D24" s="241"/>
      <c r="E24" s="241"/>
      <c r="F24" s="173"/>
      <c r="G24" s="146"/>
      <c r="H24" s="144"/>
      <c r="I24" s="144"/>
      <c r="J24" s="145"/>
      <c r="K24" s="79">
        <f t="shared" si="2"/>
        <v>0</v>
      </c>
    </row>
    <row r="25" spans="1:11" ht="15.75">
      <c r="A25" s="811">
        <f aca="true" t="shared" si="3" ref="A25:A58">+A24+1</f>
        <v>18</v>
      </c>
      <c r="B25" s="241"/>
      <c r="C25" s="241"/>
      <c r="D25" s="241"/>
      <c r="E25" s="241"/>
      <c r="F25" s="173"/>
      <c r="G25" s="146"/>
      <c r="H25" s="144"/>
      <c r="I25" s="144"/>
      <c r="J25" s="145"/>
      <c r="K25" s="79">
        <f t="shared" si="2"/>
        <v>0</v>
      </c>
    </row>
    <row r="26" spans="1:11" ht="15.75">
      <c r="A26" s="811">
        <f t="shared" si="3"/>
        <v>19</v>
      </c>
      <c r="B26" s="241"/>
      <c r="C26" s="241"/>
      <c r="D26" s="241"/>
      <c r="E26" s="241"/>
      <c r="F26" s="173"/>
      <c r="G26" s="146"/>
      <c r="H26" s="144"/>
      <c r="I26" s="144"/>
      <c r="J26" s="145"/>
      <c r="K26" s="79">
        <f t="shared" si="2"/>
        <v>0</v>
      </c>
    </row>
    <row r="27" spans="1:11" ht="15.75">
      <c r="A27" s="811">
        <f t="shared" si="3"/>
        <v>20</v>
      </c>
      <c r="B27" s="143" t="s">
        <v>917</v>
      </c>
      <c r="C27" s="143"/>
      <c r="D27" s="143"/>
      <c r="E27" s="143"/>
      <c r="F27" s="132"/>
      <c r="G27" s="146"/>
      <c r="H27" s="79">
        <f>SUM(H18:H26)</f>
        <v>0</v>
      </c>
      <c r="I27" s="79">
        <f>SUM(I18:I26)</f>
        <v>0</v>
      </c>
      <c r="J27" s="79">
        <f>SUM(J18:J26)</f>
        <v>0</v>
      </c>
      <c r="K27" s="79">
        <f t="shared" si="2"/>
        <v>0</v>
      </c>
    </row>
    <row r="28" spans="1:11" ht="15.75">
      <c r="A28" s="811">
        <f t="shared" si="3"/>
        <v>21</v>
      </c>
      <c r="B28" s="143" t="s">
        <v>918</v>
      </c>
      <c r="C28" s="143"/>
      <c r="D28" s="143"/>
      <c r="E28" s="143"/>
      <c r="F28" s="132"/>
      <c r="G28" s="146"/>
      <c r="H28" s="144"/>
      <c r="I28" s="144"/>
      <c r="J28" s="145"/>
      <c r="K28" s="79">
        <f t="shared" si="2"/>
        <v>0</v>
      </c>
    </row>
    <row r="29" spans="1:11" ht="15.75">
      <c r="A29" s="811">
        <f t="shared" si="3"/>
        <v>22</v>
      </c>
      <c r="B29" s="241"/>
      <c r="C29" s="241"/>
      <c r="D29" s="241"/>
      <c r="E29" s="241"/>
      <c r="F29" s="173"/>
      <c r="G29" s="146"/>
      <c r="H29" s="144"/>
      <c r="I29" s="144"/>
      <c r="J29" s="145"/>
      <c r="K29" s="79">
        <f t="shared" si="2"/>
        <v>0</v>
      </c>
    </row>
    <row r="30" spans="1:11" ht="15.75">
      <c r="A30" s="811">
        <f t="shared" si="3"/>
        <v>23</v>
      </c>
      <c r="B30" s="241"/>
      <c r="C30" s="241"/>
      <c r="D30" s="241"/>
      <c r="E30" s="241"/>
      <c r="F30" s="173"/>
      <c r="G30" s="146"/>
      <c r="H30" s="144"/>
      <c r="I30" s="144"/>
      <c r="J30" s="145"/>
      <c r="K30" s="79">
        <f t="shared" si="2"/>
        <v>0</v>
      </c>
    </row>
    <row r="31" spans="1:11" ht="15.75">
      <c r="A31" s="811">
        <f t="shared" si="3"/>
        <v>24</v>
      </c>
      <c r="B31" s="241"/>
      <c r="C31" s="241"/>
      <c r="D31" s="241"/>
      <c r="E31" s="241"/>
      <c r="F31" s="173"/>
      <c r="G31" s="146"/>
      <c r="H31" s="144"/>
      <c r="I31" s="144"/>
      <c r="J31" s="145"/>
      <c r="K31" s="79">
        <f t="shared" si="2"/>
        <v>0</v>
      </c>
    </row>
    <row r="32" spans="1:11" ht="15.75">
      <c r="A32" s="811">
        <f t="shared" si="3"/>
        <v>25</v>
      </c>
      <c r="B32" s="241"/>
      <c r="C32" s="241"/>
      <c r="D32" s="241"/>
      <c r="E32" s="241"/>
      <c r="F32" s="173"/>
      <c r="G32" s="146"/>
      <c r="H32" s="144"/>
      <c r="I32" s="144"/>
      <c r="J32" s="145"/>
      <c r="K32" s="79">
        <f t="shared" si="2"/>
        <v>0</v>
      </c>
    </row>
    <row r="33" spans="1:11" ht="15.75">
      <c r="A33" s="811">
        <f t="shared" si="3"/>
        <v>26</v>
      </c>
      <c r="B33" s="241"/>
      <c r="C33" s="241"/>
      <c r="D33" s="241"/>
      <c r="E33" s="241"/>
      <c r="F33" s="173"/>
      <c r="G33" s="146"/>
      <c r="H33" s="144"/>
      <c r="I33" s="144"/>
      <c r="J33" s="145"/>
      <c r="K33" s="79">
        <f t="shared" si="2"/>
        <v>0</v>
      </c>
    </row>
    <row r="34" spans="1:11" ht="15.75">
      <c r="A34" s="811">
        <f t="shared" si="3"/>
        <v>27</v>
      </c>
      <c r="B34" s="241"/>
      <c r="C34" s="241"/>
      <c r="D34" s="278"/>
      <c r="E34" s="241"/>
      <c r="F34" s="173"/>
      <c r="G34" s="146"/>
      <c r="H34" s="144"/>
      <c r="I34" s="144"/>
      <c r="J34" s="145"/>
      <c r="K34" s="79">
        <f aca="true" t="shared" si="4" ref="K34:K49">+H34+I34-J34</f>
        <v>0</v>
      </c>
    </row>
    <row r="35" spans="1:11" ht="15.75">
      <c r="A35" s="811">
        <f t="shared" si="3"/>
        <v>28</v>
      </c>
      <c r="B35" s="241"/>
      <c r="C35" s="241"/>
      <c r="D35" s="241"/>
      <c r="E35" s="241"/>
      <c r="F35" s="173"/>
      <c r="G35" s="146"/>
      <c r="H35" s="144"/>
      <c r="I35" s="144"/>
      <c r="J35" s="145"/>
      <c r="K35" s="79">
        <f t="shared" si="4"/>
        <v>0</v>
      </c>
    </row>
    <row r="36" spans="1:11" ht="15.75">
      <c r="A36" s="811">
        <f t="shared" si="3"/>
        <v>29</v>
      </c>
      <c r="B36" s="241"/>
      <c r="C36" s="241"/>
      <c r="D36" s="241"/>
      <c r="E36" s="241"/>
      <c r="F36" s="173"/>
      <c r="G36" s="146"/>
      <c r="H36" s="144"/>
      <c r="I36" s="144"/>
      <c r="J36" s="145"/>
      <c r="K36" s="79">
        <f t="shared" si="4"/>
        <v>0</v>
      </c>
    </row>
    <row r="37" spans="1:11" ht="15.75">
      <c r="A37" s="811">
        <f t="shared" si="3"/>
        <v>30</v>
      </c>
      <c r="B37" s="143" t="s">
        <v>919</v>
      </c>
      <c r="C37" s="143"/>
      <c r="D37" s="143"/>
      <c r="E37" s="143"/>
      <c r="F37" s="132"/>
      <c r="G37" s="146"/>
      <c r="H37" s="79">
        <f>SUM(H28:H36)</f>
        <v>0</v>
      </c>
      <c r="I37" s="79">
        <f>SUM(I28:I36)</f>
        <v>0</v>
      </c>
      <c r="J37" s="79">
        <f>SUM(J28:J36)</f>
        <v>0</v>
      </c>
      <c r="K37" s="79">
        <f t="shared" si="4"/>
        <v>0</v>
      </c>
    </row>
    <row r="38" spans="1:11" ht="15.75">
      <c r="A38" s="811">
        <f t="shared" si="3"/>
        <v>31</v>
      </c>
      <c r="B38" s="143" t="s">
        <v>1446</v>
      </c>
      <c r="C38" s="143"/>
      <c r="D38" s="143"/>
      <c r="E38" s="143"/>
      <c r="F38" s="132"/>
      <c r="G38" s="146"/>
      <c r="H38" s="144"/>
      <c r="I38" s="144"/>
      <c r="J38" s="145"/>
      <c r="K38" s="79">
        <f t="shared" si="4"/>
        <v>0</v>
      </c>
    </row>
    <row r="39" spans="1:11" ht="15.75">
      <c r="A39" s="811">
        <f t="shared" si="3"/>
        <v>32</v>
      </c>
      <c r="B39" s="241"/>
      <c r="C39" s="241"/>
      <c r="D39" s="241"/>
      <c r="E39" s="241"/>
      <c r="F39" s="173"/>
      <c r="G39" s="146"/>
      <c r="H39" s="144"/>
      <c r="I39" s="144"/>
      <c r="J39" s="145"/>
      <c r="K39" s="79">
        <f t="shared" si="4"/>
        <v>0</v>
      </c>
    </row>
    <row r="40" spans="1:11" ht="15.75">
      <c r="A40" s="811">
        <f t="shared" si="3"/>
        <v>33</v>
      </c>
      <c r="B40" s="241"/>
      <c r="C40" s="241"/>
      <c r="D40" s="241"/>
      <c r="E40" s="241"/>
      <c r="F40" s="173"/>
      <c r="G40" s="146"/>
      <c r="H40" s="144"/>
      <c r="I40" s="144"/>
      <c r="J40" s="145"/>
      <c r="K40" s="79">
        <f t="shared" si="4"/>
        <v>0</v>
      </c>
    </row>
    <row r="41" spans="1:11" ht="15.75">
      <c r="A41" s="811">
        <f t="shared" si="3"/>
        <v>34</v>
      </c>
      <c r="B41" s="241"/>
      <c r="C41" s="241"/>
      <c r="D41" s="241"/>
      <c r="E41" s="241"/>
      <c r="F41" s="173"/>
      <c r="G41" s="146"/>
      <c r="H41" s="144"/>
      <c r="I41" s="144"/>
      <c r="J41" s="145"/>
      <c r="K41" s="79">
        <f t="shared" si="4"/>
        <v>0</v>
      </c>
    </row>
    <row r="42" spans="1:11" ht="15.75">
      <c r="A42" s="811">
        <f t="shared" si="3"/>
        <v>35</v>
      </c>
      <c r="B42" s="241"/>
      <c r="C42" s="241"/>
      <c r="D42" s="241"/>
      <c r="E42" s="241"/>
      <c r="F42" s="173"/>
      <c r="G42" s="146"/>
      <c r="H42" s="144"/>
      <c r="I42" s="144"/>
      <c r="J42" s="145"/>
      <c r="K42" s="79">
        <f t="shared" si="4"/>
        <v>0</v>
      </c>
    </row>
    <row r="43" spans="1:11" ht="15.75">
      <c r="A43" s="811">
        <f t="shared" si="3"/>
        <v>36</v>
      </c>
      <c r="B43" s="241"/>
      <c r="C43" s="241"/>
      <c r="D43" s="241"/>
      <c r="E43" s="241"/>
      <c r="F43" s="173"/>
      <c r="G43" s="146"/>
      <c r="H43" s="144"/>
      <c r="I43" s="144"/>
      <c r="J43" s="145"/>
      <c r="K43" s="79">
        <f t="shared" si="4"/>
        <v>0</v>
      </c>
    </row>
    <row r="44" spans="1:11" ht="15.75">
      <c r="A44" s="811">
        <f t="shared" si="3"/>
        <v>37</v>
      </c>
      <c r="B44" s="241"/>
      <c r="C44" s="241"/>
      <c r="D44" s="241"/>
      <c r="E44" s="241"/>
      <c r="F44" s="173"/>
      <c r="G44" s="146"/>
      <c r="H44" s="144"/>
      <c r="I44" s="144"/>
      <c r="J44" s="145"/>
      <c r="K44" s="79">
        <f t="shared" si="4"/>
        <v>0</v>
      </c>
    </row>
    <row r="45" spans="1:11" ht="15.75">
      <c r="A45" s="811">
        <f t="shared" si="3"/>
        <v>38</v>
      </c>
      <c r="B45" s="241"/>
      <c r="C45" s="241"/>
      <c r="D45" s="241"/>
      <c r="E45" s="241"/>
      <c r="F45" s="173"/>
      <c r="G45" s="146"/>
      <c r="H45" s="144"/>
      <c r="I45" s="144"/>
      <c r="J45" s="145"/>
      <c r="K45" s="79">
        <f t="shared" si="4"/>
        <v>0</v>
      </c>
    </row>
    <row r="46" spans="1:11" ht="15.75">
      <c r="A46" s="811">
        <f t="shared" si="3"/>
        <v>39</v>
      </c>
      <c r="B46" s="241"/>
      <c r="C46" s="241"/>
      <c r="D46" s="241"/>
      <c r="E46" s="241"/>
      <c r="F46" s="173"/>
      <c r="G46" s="146"/>
      <c r="H46" s="144"/>
      <c r="I46" s="144"/>
      <c r="J46" s="145"/>
      <c r="K46" s="79">
        <f t="shared" si="4"/>
        <v>0</v>
      </c>
    </row>
    <row r="47" spans="1:11" ht="15.75">
      <c r="A47" s="811">
        <f t="shared" si="3"/>
        <v>40</v>
      </c>
      <c r="B47" s="143" t="s">
        <v>1445</v>
      </c>
      <c r="C47" s="143"/>
      <c r="D47" s="143"/>
      <c r="E47" s="143"/>
      <c r="F47" s="132"/>
      <c r="G47" s="146"/>
      <c r="H47" s="79">
        <f>SUM(H38:H46)</f>
        <v>0</v>
      </c>
      <c r="I47" s="79">
        <f>SUM(I38:I46)</f>
        <v>0</v>
      </c>
      <c r="J47" s="79">
        <f>SUM(J38:J46)</f>
        <v>0</v>
      </c>
      <c r="K47" s="79">
        <f t="shared" si="4"/>
        <v>0</v>
      </c>
    </row>
    <row r="48" spans="1:11" ht="15.75">
      <c r="A48" s="811">
        <f t="shared" si="3"/>
        <v>41</v>
      </c>
      <c r="B48" s="143" t="s">
        <v>920</v>
      </c>
      <c r="C48" s="143"/>
      <c r="D48" s="143"/>
      <c r="E48" s="143"/>
      <c r="F48" s="132"/>
      <c r="G48" s="146"/>
      <c r="H48" s="79">
        <f>+H17+H37+H47</f>
        <v>0</v>
      </c>
      <c r="I48" s="79">
        <f>+I17+I37+I47</f>
        <v>0</v>
      </c>
      <c r="J48" s="79">
        <f>+J17+J37+J47</f>
        <v>0</v>
      </c>
      <c r="K48" s="79">
        <f t="shared" si="4"/>
        <v>0</v>
      </c>
    </row>
    <row r="49" spans="1:11" ht="15.75">
      <c r="A49" s="811">
        <f t="shared" si="3"/>
        <v>42</v>
      </c>
      <c r="B49" s="142" t="s">
        <v>921</v>
      </c>
      <c r="C49" s="142"/>
      <c r="D49" s="142"/>
      <c r="E49" s="142"/>
      <c r="F49" s="129"/>
      <c r="G49" s="146"/>
      <c r="H49" s="144"/>
      <c r="I49" s="144"/>
      <c r="J49" s="145"/>
      <c r="K49" s="79">
        <f t="shared" si="4"/>
        <v>0</v>
      </c>
    </row>
    <row r="50" spans="1:11" ht="15.75">
      <c r="A50" s="811">
        <f t="shared" si="3"/>
        <v>43</v>
      </c>
      <c r="B50" s="241"/>
      <c r="C50" s="241"/>
      <c r="D50" s="241"/>
      <c r="E50" s="241"/>
      <c r="F50" s="173"/>
      <c r="G50" s="146"/>
      <c r="H50" s="144"/>
      <c r="I50" s="144"/>
      <c r="J50" s="145"/>
      <c r="K50" s="79">
        <f aca="true" t="shared" si="5" ref="K50:K58">+H50+I50-J50</f>
        <v>0</v>
      </c>
    </row>
    <row r="51" spans="1:11" ht="15.75">
      <c r="A51" s="811">
        <f t="shared" si="3"/>
        <v>44</v>
      </c>
      <c r="B51" s="241"/>
      <c r="C51" s="241"/>
      <c r="D51" s="241"/>
      <c r="E51" s="241"/>
      <c r="F51" s="173"/>
      <c r="G51" s="146"/>
      <c r="H51" s="144"/>
      <c r="I51" s="144"/>
      <c r="J51" s="145"/>
      <c r="K51" s="79">
        <f t="shared" si="5"/>
        <v>0</v>
      </c>
    </row>
    <row r="52" spans="1:11" ht="15.75">
      <c r="A52" s="811">
        <f t="shared" si="3"/>
        <v>45</v>
      </c>
      <c r="B52" s="241"/>
      <c r="C52" s="241"/>
      <c r="D52" s="241"/>
      <c r="E52" s="241"/>
      <c r="F52" s="173"/>
      <c r="G52" s="146"/>
      <c r="H52" s="144"/>
      <c r="I52" s="144"/>
      <c r="J52" s="145"/>
      <c r="K52" s="79">
        <f t="shared" si="5"/>
        <v>0</v>
      </c>
    </row>
    <row r="53" spans="1:11" ht="15.75">
      <c r="A53" s="811">
        <f t="shared" si="3"/>
        <v>46</v>
      </c>
      <c r="B53" s="241"/>
      <c r="C53" s="241"/>
      <c r="D53" s="241"/>
      <c r="E53" s="241"/>
      <c r="F53" s="173"/>
      <c r="G53" s="146"/>
      <c r="H53" s="144"/>
      <c r="I53" s="144"/>
      <c r="J53" s="145"/>
      <c r="K53" s="79">
        <f t="shared" si="5"/>
        <v>0</v>
      </c>
    </row>
    <row r="54" spans="1:11" ht="15.75">
      <c r="A54" s="811">
        <f t="shared" si="3"/>
        <v>47</v>
      </c>
      <c r="B54" s="241"/>
      <c r="C54" s="241"/>
      <c r="D54" s="241"/>
      <c r="E54" s="241"/>
      <c r="F54" s="173"/>
      <c r="G54" s="146"/>
      <c r="H54" s="144"/>
      <c r="I54" s="144"/>
      <c r="J54" s="145"/>
      <c r="K54" s="79">
        <f t="shared" si="5"/>
        <v>0</v>
      </c>
    </row>
    <row r="55" spans="1:11" ht="15.75">
      <c r="A55" s="811">
        <f t="shared" si="3"/>
        <v>48</v>
      </c>
      <c r="B55" s="241"/>
      <c r="C55" s="241"/>
      <c r="D55" s="241"/>
      <c r="E55" s="241"/>
      <c r="F55" s="173"/>
      <c r="G55" s="146"/>
      <c r="H55" s="144"/>
      <c r="I55" s="144"/>
      <c r="J55" s="145"/>
      <c r="K55" s="79">
        <f t="shared" si="5"/>
        <v>0</v>
      </c>
    </row>
    <row r="56" spans="1:11" ht="15.75">
      <c r="A56" s="811">
        <f t="shared" si="3"/>
        <v>49</v>
      </c>
      <c r="B56" s="241"/>
      <c r="C56" s="241"/>
      <c r="D56" s="241"/>
      <c r="E56" s="241"/>
      <c r="F56" s="173"/>
      <c r="G56" s="146"/>
      <c r="H56" s="144"/>
      <c r="I56" s="144"/>
      <c r="J56" s="145"/>
      <c r="K56" s="79">
        <f t="shared" si="5"/>
        <v>0</v>
      </c>
    </row>
    <row r="57" spans="1:11" ht="15.75">
      <c r="A57" s="811">
        <f t="shared" si="3"/>
        <v>50</v>
      </c>
      <c r="B57" s="142" t="s">
        <v>922</v>
      </c>
      <c r="C57" s="142"/>
      <c r="D57" s="142"/>
      <c r="E57" s="142"/>
      <c r="F57" s="129"/>
      <c r="G57" s="146"/>
      <c r="H57" s="79">
        <f>SUM(H48:H56)</f>
        <v>0</v>
      </c>
      <c r="I57" s="79">
        <f>SUM(I48:I56)</f>
        <v>0</v>
      </c>
      <c r="J57" s="79">
        <f>SUM(J48:J56)</f>
        <v>0</v>
      </c>
      <c r="K57" s="79">
        <f t="shared" si="5"/>
        <v>0</v>
      </c>
    </row>
    <row r="58" spans="1:11" ht="15.75">
      <c r="A58" s="811">
        <f t="shared" si="3"/>
        <v>51</v>
      </c>
      <c r="B58" s="142" t="s">
        <v>1352</v>
      </c>
      <c r="C58" s="142"/>
      <c r="D58" s="142"/>
      <c r="E58" s="142"/>
      <c r="F58" s="129"/>
      <c r="G58" s="146"/>
      <c r="H58" s="79">
        <f>+H48+H57</f>
        <v>0</v>
      </c>
      <c r="I58" s="79">
        <f>+I48+I57</f>
        <v>0</v>
      </c>
      <c r="J58" s="79">
        <f>+J48+J57</f>
        <v>0</v>
      </c>
      <c r="K58" s="79">
        <f t="shared" si="5"/>
        <v>0</v>
      </c>
    </row>
    <row r="59" s="3" customFormat="1" ht="15.75"/>
    <row r="60" spans="1:11" s="3" customFormat="1" ht="15.75">
      <c r="A60" s="242" t="s">
        <v>1353</v>
      </c>
      <c r="B60" s="242"/>
      <c r="C60" s="242"/>
      <c r="D60" s="242"/>
      <c r="E60" s="242"/>
      <c r="F60" s="242"/>
      <c r="G60" s="242"/>
      <c r="H60" s="242"/>
      <c r="I60" s="242"/>
      <c r="J60" s="242"/>
      <c r="K60" s="242"/>
    </row>
    <row r="61" spans="1:11" ht="15.75">
      <c r="A61" s="736"/>
      <c r="B61" s="128"/>
      <c r="C61" s="128"/>
      <c r="D61" s="128" t="s">
        <v>1354</v>
      </c>
      <c r="E61" s="128" t="s">
        <v>1355</v>
      </c>
      <c r="F61" s="128" t="s">
        <v>1356</v>
      </c>
      <c r="G61" s="128" t="s">
        <v>291</v>
      </c>
      <c r="H61" s="133"/>
      <c r="I61" s="133"/>
      <c r="J61" s="133"/>
      <c r="K61" s="103" t="s">
        <v>1560</v>
      </c>
    </row>
    <row r="62" spans="1:11" ht="15.75">
      <c r="A62" s="737"/>
      <c r="B62" s="130" t="s">
        <v>287</v>
      </c>
      <c r="C62" s="130" t="s">
        <v>287</v>
      </c>
      <c r="D62" s="130" t="s">
        <v>287</v>
      </c>
      <c r="E62" s="130" t="s">
        <v>288</v>
      </c>
      <c r="F62" s="130" t="s">
        <v>1576</v>
      </c>
      <c r="G62" s="130" t="s">
        <v>1577</v>
      </c>
      <c r="H62" s="130" t="s">
        <v>1578</v>
      </c>
      <c r="I62" s="130" t="s">
        <v>1579</v>
      </c>
      <c r="J62" s="130" t="s">
        <v>1580</v>
      </c>
      <c r="K62" s="130" t="s">
        <v>1581</v>
      </c>
    </row>
    <row r="63" spans="1:11" ht="15.75">
      <c r="A63" s="367">
        <v>52</v>
      </c>
      <c r="B63" s="104" t="s">
        <v>1357</v>
      </c>
      <c r="C63" s="104" t="s">
        <v>1357</v>
      </c>
      <c r="D63" s="104"/>
      <c r="E63" s="104"/>
      <c r="F63" s="104"/>
      <c r="G63" s="104"/>
      <c r="H63" s="104"/>
      <c r="I63" s="104"/>
      <c r="J63" s="131"/>
      <c r="K63" s="131"/>
    </row>
  </sheetData>
  <sheetProtection/>
  <printOptions horizontalCentered="1"/>
  <pageMargins left="0.5" right="0.5" top="0.5" bottom="0.5" header="0.5" footer="0.5"/>
  <pageSetup fitToHeight="1" fitToWidth="1" horizontalDpi="300" verticalDpi="300" orientation="portrait" scale="63" r:id="rId1"/>
  <headerFooter alignWithMargins="0">
    <oddFooter>&amp;C&amp;[Page 42</oddFooter>
  </headerFooter>
</worksheet>
</file>

<file path=xl/worksheets/sheet44.xml><?xml version="1.0" encoding="utf-8"?>
<worksheet xmlns="http://schemas.openxmlformats.org/spreadsheetml/2006/main" xmlns:r="http://schemas.openxmlformats.org/officeDocument/2006/relationships">
  <sheetPr transitionEvaluation="1"/>
  <dimension ref="A1:P61"/>
  <sheetViews>
    <sheetView showGridLines="0" zoomScale="75" zoomScaleNormal="75" zoomScalePageLayoutView="0" workbookViewId="0" topLeftCell="A1">
      <selection activeCell="A1" sqref="A1"/>
    </sheetView>
  </sheetViews>
  <sheetFormatPr defaultColWidth="11.00390625" defaultRowHeight="15.75"/>
  <cols>
    <col min="1" max="1" width="4.625" style="2" customWidth="1"/>
    <col min="2" max="2" width="35.625" style="2" customWidth="1"/>
    <col min="3" max="5" width="10.625" style="2" customWidth="1"/>
    <col min="6" max="7" width="12.625" style="2" customWidth="1"/>
    <col min="8" max="10" width="9.625" style="2" customWidth="1"/>
    <col min="11" max="11" width="0.12890625" style="2" customWidth="1"/>
    <col min="12" max="219" width="11.00390625" style="2" customWidth="1"/>
    <col min="220" max="220" width="17.75390625" style="2" customWidth="1"/>
    <col min="221" max="16384" width="11.00390625" style="2" customWidth="1"/>
  </cols>
  <sheetData>
    <row r="1" spans="1:16" ht="16.5" thickBot="1">
      <c r="A1" s="1" t="str">
        <f>'Table Contents'!$A$1</f>
        <v>Annual Report of:                                                                                                                 Year Ended December 31, 2023</v>
      </c>
      <c r="B1" s="134"/>
      <c r="C1" s="134"/>
      <c r="D1" s="134"/>
      <c r="E1" s="52"/>
      <c r="F1" s="134"/>
      <c r="G1" s="134"/>
      <c r="H1" s="134"/>
      <c r="I1" s="134"/>
      <c r="J1" s="134"/>
      <c r="K1" s="3"/>
      <c r="L1" s="3"/>
      <c r="M1" s="3"/>
      <c r="N1" s="3"/>
      <c r="O1" s="3"/>
      <c r="P1" s="3"/>
    </row>
    <row r="2" spans="1:16" s="287" customFormat="1" ht="15.75">
      <c r="A2" s="738"/>
      <c r="B2" s="306"/>
      <c r="C2" s="306"/>
      <c r="D2" s="306"/>
      <c r="E2" s="296"/>
      <c r="F2" s="296"/>
      <c r="G2" s="306"/>
      <c r="H2" s="306"/>
      <c r="I2" s="296"/>
      <c r="J2" s="406"/>
      <c r="K2" s="296"/>
      <c r="L2" s="312"/>
      <c r="M2" s="312"/>
      <c r="N2" s="312"/>
      <c r="O2" s="312"/>
      <c r="P2" s="312"/>
    </row>
    <row r="3" spans="1:10" ht="15.75">
      <c r="A3" s="491" t="s">
        <v>1358</v>
      </c>
      <c r="B3" s="50"/>
      <c r="C3" s="23"/>
      <c r="D3" s="8"/>
      <c r="E3" s="8"/>
      <c r="F3" s="188"/>
      <c r="G3" s="8"/>
      <c r="H3" s="38"/>
      <c r="J3" s="178"/>
    </row>
    <row r="4" spans="1:10" ht="15.75">
      <c r="A4" s="492" t="s">
        <v>1359</v>
      </c>
      <c r="B4" s="187"/>
      <c r="H4" s="493"/>
      <c r="J4" s="178"/>
    </row>
    <row r="5" spans="1:10" ht="15.75">
      <c r="A5" s="509" t="s">
        <v>1360</v>
      </c>
      <c r="B5" s="187"/>
      <c r="H5" s="493"/>
      <c r="J5" s="178"/>
    </row>
    <row r="6" spans="1:10" ht="15.75">
      <c r="A6" s="509" t="s">
        <v>1361</v>
      </c>
      <c r="B6" s="187"/>
      <c r="H6" s="38"/>
      <c r="I6" s="38"/>
      <c r="J6" s="178"/>
    </row>
    <row r="7" spans="1:10" ht="15.75">
      <c r="A7" s="509" t="s">
        <v>1362</v>
      </c>
      <c r="B7" s="187"/>
      <c r="H7" s="493"/>
      <c r="J7" s="178"/>
    </row>
    <row r="8" spans="1:11" ht="15.75">
      <c r="A8" s="510" t="s">
        <v>1363</v>
      </c>
      <c r="B8" s="287"/>
      <c r="C8" s="187"/>
      <c r="H8" s="20"/>
      <c r="I8" s="20"/>
      <c r="J8" s="508"/>
      <c r="K8" s="20"/>
    </row>
    <row r="9" spans="1:10" ht="15.75">
      <c r="A9" s="500" t="s">
        <v>1212</v>
      </c>
      <c r="B9" s="499" t="s">
        <v>1212</v>
      </c>
      <c r="C9" s="496" t="s">
        <v>1364</v>
      </c>
      <c r="D9" s="497"/>
      <c r="E9" s="498"/>
      <c r="F9" s="505" t="s">
        <v>1365</v>
      </c>
      <c r="G9" s="497"/>
      <c r="H9" s="498"/>
      <c r="I9" s="2" t="s">
        <v>1366</v>
      </c>
      <c r="J9" s="508"/>
    </row>
    <row r="10" spans="1:11" ht="15.75">
      <c r="A10" s="346"/>
      <c r="B10" s="179"/>
      <c r="C10" s="6" t="s">
        <v>1202</v>
      </c>
      <c r="D10" s="6" t="s">
        <v>103</v>
      </c>
      <c r="E10" s="351" t="s">
        <v>1367</v>
      </c>
      <c r="F10" s="351" t="s">
        <v>1560</v>
      </c>
      <c r="G10" s="9" t="s">
        <v>1560</v>
      </c>
      <c r="H10" s="351" t="s">
        <v>1368</v>
      </c>
      <c r="I10" s="500"/>
      <c r="J10" s="500"/>
      <c r="K10" s="499"/>
    </row>
    <row r="11" spans="1:11" ht="15.75">
      <c r="A11" s="347" t="s">
        <v>1564</v>
      </c>
      <c r="B11" s="179"/>
      <c r="C11" s="6" t="s">
        <v>101</v>
      </c>
      <c r="D11" s="6" t="s">
        <v>101</v>
      </c>
      <c r="E11" s="9" t="s">
        <v>194</v>
      </c>
      <c r="F11" s="9" t="s">
        <v>1368</v>
      </c>
      <c r="G11" s="9" t="s">
        <v>1369</v>
      </c>
      <c r="H11" s="9" t="s">
        <v>1370</v>
      </c>
      <c r="I11" s="503" t="s">
        <v>1721</v>
      </c>
      <c r="J11" s="351" t="s">
        <v>1371</v>
      </c>
      <c r="K11" s="4"/>
    </row>
    <row r="12" spans="1:11" ht="15.75">
      <c r="A12" s="347" t="s">
        <v>1575</v>
      </c>
      <c r="B12" s="6" t="s">
        <v>212</v>
      </c>
      <c r="C12" s="6" t="s">
        <v>1207</v>
      </c>
      <c r="D12" s="6" t="s">
        <v>1207</v>
      </c>
      <c r="E12" s="9" t="s">
        <v>1207</v>
      </c>
      <c r="F12" s="9" t="s">
        <v>1372</v>
      </c>
      <c r="G12" s="9" t="s">
        <v>119</v>
      </c>
      <c r="H12" s="9" t="s">
        <v>1373</v>
      </c>
      <c r="I12" s="503" t="s">
        <v>1373</v>
      </c>
      <c r="J12" s="351" t="s">
        <v>1730</v>
      </c>
      <c r="K12" s="4"/>
    </row>
    <row r="13" spans="1:11" ht="15.75">
      <c r="A13" s="504" t="s">
        <v>1374</v>
      </c>
      <c r="B13" s="13" t="s">
        <v>287</v>
      </c>
      <c r="C13" s="13" t="s">
        <v>288</v>
      </c>
      <c r="D13" s="29" t="s">
        <v>1576</v>
      </c>
      <c r="E13" s="29" t="s">
        <v>1577</v>
      </c>
      <c r="F13" s="29" t="s">
        <v>1578</v>
      </c>
      <c r="G13" s="29" t="s">
        <v>1579</v>
      </c>
      <c r="H13" s="29" t="s">
        <v>1580</v>
      </c>
      <c r="I13" s="29" t="s">
        <v>1581</v>
      </c>
      <c r="J13" s="506" t="s">
        <v>1582</v>
      </c>
      <c r="K13" s="4"/>
    </row>
    <row r="14" spans="1:11" ht="15.75">
      <c r="A14" s="349">
        <v>2</v>
      </c>
      <c r="B14" s="238" t="s">
        <v>1375</v>
      </c>
      <c r="C14" s="284"/>
      <c r="D14" s="271"/>
      <c r="E14" s="272"/>
      <c r="F14" s="272"/>
      <c r="G14" s="272"/>
      <c r="H14" s="272"/>
      <c r="I14" s="501"/>
      <c r="J14" s="502"/>
      <c r="K14" s="502"/>
    </row>
    <row r="15" spans="1:11" ht="15.75">
      <c r="A15" s="349">
        <v>3</v>
      </c>
      <c r="B15" s="240" t="s">
        <v>1376</v>
      </c>
      <c r="C15" s="62"/>
      <c r="D15" s="62"/>
      <c r="E15" s="270"/>
      <c r="F15" s="270"/>
      <c r="G15" s="270"/>
      <c r="H15" s="270"/>
      <c r="I15" s="270"/>
      <c r="J15" s="270"/>
      <c r="K15" s="270"/>
    </row>
    <row r="16" spans="1:11" ht="15.75">
      <c r="A16" s="349">
        <v>4</v>
      </c>
      <c r="B16" s="239" t="s">
        <v>1377</v>
      </c>
      <c r="C16" s="62"/>
      <c r="D16" s="62"/>
      <c r="E16" s="270"/>
      <c r="F16" s="270"/>
      <c r="G16" s="270"/>
      <c r="H16" s="270" t="e">
        <f>F16/D16</f>
        <v>#DIV/0!</v>
      </c>
      <c r="I16" s="270" t="e">
        <f>G16/D16</f>
        <v>#DIV/0!</v>
      </c>
      <c r="J16" s="270" t="e">
        <f>G16/F16</f>
        <v>#DIV/0!</v>
      </c>
      <c r="K16" s="270"/>
    </row>
    <row r="17" spans="1:11" ht="15.75">
      <c r="A17" s="349">
        <v>5</v>
      </c>
      <c r="B17" s="239" t="s">
        <v>1378</v>
      </c>
      <c r="C17" s="62"/>
      <c r="D17" s="62"/>
      <c r="E17" s="270"/>
      <c r="F17" s="270"/>
      <c r="G17" s="270"/>
      <c r="H17" s="270" t="e">
        <f aca="true" t="shared" si="0" ref="H17:H24">F17/D17</f>
        <v>#DIV/0!</v>
      </c>
      <c r="I17" s="270" t="e">
        <f aca="true" t="shared" si="1" ref="I17:I25">G17/D17</f>
        <v>#DIV/0!</v>
      </c>
      <c r="J17" s="270" t="e">
        <f aca="true" t="shared" si="2" ref="J17:J25">G17/F17</f>
        <v>#DIV/0!</v>
      </c>
      <c r="K17" s="270"/>
    </row>
    <row r="18" spans="1:11" ht="15.75">
      <c r="A18" s="349">
        <v>6</v>
      </c>
      <c r="B18" s="239"/>
      <c r="C18" s="62"/>
      <c r="D18" s="62"/>
      <c r="E18" s="270"/>
      <c r="F18" s="270"/>
      <c r="G18" s="270"/>
      <c r="H18" s="270" t="e">
        <f t="shared" si="0"/>
        <v>#DIV/0!</v>
      </c>
      <c r="I18" s="270" t="e">
        <f t="shared" si="1"/>
        <v>#DIV/0!</v>
      </c>
      <c r="J18" s="270" t="e">
        <f t="shared" si="2"/>
        <v>#DIV/0!</v>
      </c>
      <c r="K18" s="270"/>
    </row>
    <row r="19" spans="1:11" ht="15.75">
      <c r="A19" s="349">
        <v>7</v>
      </c>
      <c r="B19" s="239"/>
      <c r="C19" s="62"/>
      <c r="D19" s="62"/>
      <c r="E19" s="270"/>
      <c r="F19" s="270"/>
      <c r="G19" s="270"/>
      <c r="H19" s="270" t="e">
        <f t="shared" si="0"/>
        <v>#DIV/0!</v>
      </c>
      <c r="I19" s="270" t="e">
        <f t="shared" si="1"/>
        <v>#DIV/0!</v>
      </c>
      <c r="J19" s="270" t="e">
        <f t="shared" si="2"/>
        <v>#DIV/0!</v>
      </c>
      <c r="K19" s="270"/>
    </row>
    <row r="20" spans="1:11" ht="15.75">
      <c r="A20" s="349">
        <f>A19+1</f>
        <v>8</v>
      </c>
      <c r="B20" s="239"/>
      <c r="C20" s="62"/>
      <c r="D20" s="62"/>
      <c r="E20" s="270"/>
      <c r="F20" s="270"/>
      <c r="G20" s="270"/>
      <c r="H20" s="270" t="e">
        <f t="shared" si="0"/>
        <v>#DIV/0!</v>
      </c>
      <c r="I20" s="270" t="e">
        <f t="shared" si="1"/>
        <v>#DIV/0!</v>
      </c>
      <c r="J20" s="270" t="e">
        <f t="shared" si="2"/>
        <v>#DIV/0!</v>
      </c>
      <c r="K20" s="270"/>
    </row>
    <row r="21" spans="1:11" ht="15.75">
      <c r="A21" s="349">
        <f aca="true" t="shared" si="3" ref="A21:A61">A20+1</f>
        <v>9</v>
      </c>
      <c r="B21" s="239"/>
      <c r="C21" s="62"/>
      <c r="D21" s="62"/>
      <c r="E21" s="270"/>
      <c r="F21" s="270"/>
      <c r="G21" s="270"/>
      <c r="H21" s="270" t="e">
        <f t="shared" si="0"/>
        <v>#DIV/0!</v>
      </c>
      <c r="I21" s="270" t="e">
        <f t="shared" si="1"/>
        <v>#DIV/0!</v>
      </c>
      <c r="J21" s="270" t="e">
        <f t="shared" si="2"/>
        <v>#DIV/0!</v>
      </c>
      <c r="K21" s="270"/>
    </row>
    <row r="22" spans="1:11" ht="15.75">
      <c r="A22" s="349">
        <f t="shared" si="3"/>
        <v>10</v>
      </c>
      <c r="B22" s="239"/>
      <c r="C22" s="62"/>
      <c r="D22" s="62"/>
      <c r="E22" s="270"/>
      <c r="F22" s="270"/>
      <c r="G22" s="270"/>
      <c r="H22" s="270" t="e">
        <f t="shared" si="0"/>
        <v>#DIV/0!</v>
      </c>
      <c r="I22" s="270" t="e">
        <f t="shared" si="1"/>
        <v>#DIV/0!</v>
      </c>
      <c r="J22" s="270" t="e">
        <f t="shared" si="2"/>
        <v>#DIV/0!</v>
      </c>
      <c r="K22" s="270"/>
    </row>
    <row r="23" spans="1:11" ht="15.75">
      <c r="A23" s="349">
        <f t="shared" si="3"/>
        <v>11</v>
      </c>
      <c r="B23" s="239"/>
      <c r="C23" s="62"/>
      <c r="D23" s="62"/>
      <c r="E23" s="270"/>
      <c r="F23" s="270"/>
      <c r="G23" s="270"/>
      <c r="H23" s="270" t="e">
        <f t="shared" si="0"/>
        <v>#DIV/0!</v>
      </c>
      <c r="I23" s="270" t="e">
        <f t="shared" si="1"/>
        <v>#DIV/0!</v>
      </c>
      <c r="J23" s="270" t="e">
        <f t="shared" si="2"/>
        <v>#DIV/0!</v>
      </c>
      <c r="K23" s="270"/>
    </row>
    <row r="24" spans="1:11" ht="15.75">
      <c r="A24" s="349">
        <f t="shared" si="3"/>
        <v>12</v>
      </c>
      <c r="B24" s="239" t="s">
        <v>1379</v>
      </c>
      <c r="C24" s="62"/>
      <c r="D24" s="62"/>
      <c r="E24" s="270"/>
      <c r="F24" s="270"/>
      <c r="G24" s="270"/>
      <c r="H24" s="270" t="e">
        <f t="shared" si="0"/>
        <v>#DIV/0!</v>
      </c>
      <c r="I24" s="270" t="e">
        <f t="shared" si="1"/>
        <v>#DIV/0!</v>
      </c>
      <c r="J24" s="270" t="e">
        <f t="shared" si="2"/>
        <v>#DIV/0!</v>
      </c>
      <c r="K24" s="270"/>
    </row>
    <row r="25" spans="1:11" ht="15.75">
      <c r="A25" s="349">
        <f t="shared" si="3"/>
        <v>13</v>
      </c>
      <c r="B25" s="490" t="s">
        <v>1380</v>
      </c>
      <c r="C25" s="62">
        <f>SUM(C16:C24)</f>
        <v>0</v>
      </c>
      <c r="D25" s="62">
        <f>SUM(D16:D24)</f>
        <v>0</v>
      </c>
      <c r="E25" s="62">
        <f>SUM(E16:E24)</f>
        <v>0</v>
      </c>
      <c r="F25" s="62">
        <f>SUM(F16:F24)</f>
        <v>0</v>
      </c>
      <c r="G25" s="62">
        <f>SUM(G16:G24)</f>
        <v>0</v>
      </c>
      <c r="H25" s="270" t="e">
        <f>F25/D25</f>
        <v>#DIV/0!</v>
      </c>
      <c r="I25" s="270" t="e">
        <f t="shared" si="1"/>
        <v>#DIV/0!</v>
      </c>
      <c r="J25" s="270" t="e">
        <f t="shared" si="2"/>
        <v>#DIV/0!</v>
      </c>
      <c r="K25" s="270"/>
    </row>
    <row r="26" spans="1:11" ht="15.75">
      <c r="A26" s="349">
        <f t="shared" si="3"/>
        <v>14</v>
      </c>
      <c r="B26" s="240" t="s">
        <v>1381</v>
      </c>
      <c r="C26" s="62"/>
      <c r="D26" s="62"/>
      <c r="E26" s="270"/>
      <c r="F26" s="270"/>
      <c r="G26" s="270"/>
      <c r="H26" s="270"/>
      <c r="I26" s="270"/>
      <c r="J26" s="270"/>
      <c r="K26" s="270"/>
    </row>
    <row r="27" spans="1:11" ht="15.75">
      <c r="A27" s="349">
        <f t="shared" si="3"/>
        <v>15</v>
      </c>
      <c r="B27" s="239" t="s">
        <v>1377</v>
      </c>
      <c r="C27" s="62"/>
      <c r="D27" s="62"/>
      <c r="E27" s="270"/>
      <c r="F27" s="270"/>
      <c r="G27" s="270"/>
      <c r="H27" s="270" t="e">
        <f>F27/D27</f>
        <v>#DIV/0!</v>
      </c>
      <c r="I27" s="270" t="e">
        <f aca="true" t="shared" si="4" ref="I27:I36">G27/D27</f>
        <v>#DIV/0!</v>
      </c>
      <c r="J27" s="270" t="e">
        <f aca="true" t="shared" si="5" ref="J27:J36">G27/F27</f>
        <v>#DIV/0!</v>
      </c>
      <c r="K27" s="270"/>
    </row>
    <row r="28" spans="1:11" ht="15.75">
      <c r="A28" s="349">
        <f t="shared" si="3"/>
        <v>16</v>
      </c>
      <c r="B28" s="239" t="s">
        <v>1378</v>
      </c>
      <c r="C28" s="62"/>
      <c r="D28" s="62"/>
      <c r="E28" s="270"/>
      <c r="F28" s="270"/>
      <c r="G28" s="270"/>
      <c r="H28" s="270" t="e">
        <f aca="true" t="shared" si="6" ref="H28:H36">F28/D28</f>
        <v>#DIV/0!</v>
      </c>
      <c r="I28" s="270" t="e">
        <f t="shared" si="4"/>
        <v>#DIV/0!</v>
      </c>
      <c r="J28" s="270" t="e">
        <f t="shared" si="5"/>
        <v>#DIV/0!</v>
      </c>
      <c r="K28" s="270"/>
    </row>
    <row r="29" spans="1:11" ht="15.75">
      <c r="A29" s="349">
        <f t="shared" si="3"/>
        <v>17</v>
      </c>
      <c r="B29" s="240"/>
      <c r="C29" s="62"/>
      <c r="D29" s="62"/>
      <c r="E29" s="270"/>
      <c r="F29" s="270"/>
      <c r="G29" s="270"/>
      <c r="H29" s="270" t="e">
        <f t="shared" si="6"/>
        <v>#DIV/0!</v>
      </c>
      <c r="I29" s="270" t="e">
        <f t="shared" si="4"/>
        <v>#DIV/0!</v>
      </c>
      <c r="J29" s="270" t="e">
        <f t="shared" si="5"/>
        <v>#DIV/0!</v>
      </c>
      <c r="K29" s="270"/>
    </row>
    <row r="30" spans="1:11" ht="15.75">
      <c r="A30" s="349">
        <f t="shared" si="3"/>
        <v>18</v>
      </c>
      <c r="B30" s="240"/>
      <c r="C30" s="62"/>
      <c r="D30" s="62"/>
      <c r="E30" s="270"/>
      <c r="F30" s="270"/>
      <c r="G30" s="270"/>
      <c r="H30" s="270" t="e">
        <f t="shared" si="6"/>
        <v>#DIV/0!</v>
      </c>
      <c r="I30" s="270" t="e">
        <f t="shared" si="4"/>
        <v>#DIV/0!</v>
      </c>
      <c r="J30" s="270" t="e">
        <f t="shared" si="5"/>
        <v>#DIV/0!</v>
      </c>
      <c r="K30" s="270"/>
    </row>
    <row r="31" spans="1:11" ht="15.75">
      <c r="A31" s="349">
        <f t="shared" si="3"/>
        <v>19</v>
      </c>
      <c r="B31" s="240"/>
      <c r="C31" s="62"/>
      <c r="D31" s="62"/>
      <c r="E31" s="270"/>
      <c r="F31" s="270"/>
      <c r="G31" s="270"/>
      <c r="H31" s="270" t="e">
        <f t="shared" si="6"/>
        <v>#DIV/0!</v>
      </c>
      <c r="I31" s="270" t="e">
        <f t="shared" si="4"/>
        <v>#DIV/0!</v>
      </c>
      <c r="J31" s="270" t="e">
        <f t="shared" si="5"/>
        <v>#DIV/0!</v>
      </c>
      <c r="K31" s="270"/>
    </row>
    <row r="32" spans="1:11" ht="15.75">
      <c r="A32" s="349">
        <f t="shared" si="3"/>
        <v>20</v>
      </c>
      <c r="B32" s="240"/>
      <c r="C32" s="62"/>
      <c r="D32" s="62"/>
      <c r="E32" s="270"/>
      <c r="F32" s="270"/>
      <c r="G32" s="270"/>
      <c r="H32" s="270" t="e">
        <f t="shared" si="6"/>
        <v>#DIV/0!</v>
      </c>
      <c r="I32" s="270" t="e">
        <f t="shared" si="4"/>
        <v>#DIV/0!</v>
      </c>
      <c r="J32" s="270" t="e">
        <f t="shared" si="5"/>
        <v>#DIV/0!</v>
      </c>
      <c r="K32" s="270"/>
    </row>
    <row r="33" spans="1:11" ht="15.75">
      <c r="A33" s="349">
        <f t="shared" si="3"/>
        <v>21</v>
      </c>
      <c r="B33" s="240"/>
      <c r="C33" s="62"/>
      <c r="D33" s="62"/>
      <c r="E33" s="270"/>
      <c r="F33" s="270"/>
      <c r="G33" s="270"/>
      <c r="H33" s="270" t="e">
        <f t="shared" si="6"/>
        <v>#DIV/0!</v>
      </c>
      <c r="I33" s="270" t="e">
        <f t="shared" si="4"/>
        <v>#DIV/0!</v>
      </c>
      <c r="J33" s="270" t="e">
        <f t="shared" si="5"/>
        <v>#DIV/0!</v>
      </c>
      <c r="K33" s="270"/>
    </row>
    <row r="34" spans="1:11" ht="15.75">
      <c r="A34" s="349">
        <f t="shared" si="3"/>
        <v>22</v>
      </c>
      <c r="B34" s="507"/>
      <c r="C34" s="62"/>
      <c r="D34" s="62"/>
      <c r="E34" s="270"/>
      <c r="F34" s="270"/>
      <c r="G34" s="270"/>
      <c r="H34" s="270" t="e">
        <f t="shared" si="6"/>
        <v>#DIV/0!</v>
      </c>
      <c r="I34" s="270" t="e">
        <f t="shared" si="4"/>
        <v>#DIV/0!</v>
      </c>
      <c r="J34" s="270" t="e">
        <f t="shared" si="5"/>
        <v>#DIV/0!</v>
      </c>
      <c r="K34" s="270"/>
    </row>
    <row r="35" spans="1:11" ht="15.75">
      <c r="A35" s="349">
        <f t="shared" si="3"/>
        <v>23</v>
      </c>
      <c r="B35" s="239" t="s">
        <v>1382</v>
      </c>
      <c r="C35" s="62"/>
      <c r="D35" s="62"/>
      <c r="E35" s="270"/>
      <c r="F35" s="270"/>
      <c r="G35" s="270"/>
      <c r="H35" s="270" t="e">
        <f t="shared" si="6"/>
        <v>#DIV/0!</v>
      </c>
      <c r="I35" s="270" t="e">
        <f t="shared" si="4"/>
        <v>#DIV/0!</v>
      </c>
      <c r="J35" s="270" t="e">
        <f t="shared" si="5"/>
        <v>#DIV/0!</v>
      </c>
      <c r="K35" s="270"/>
    </row>
    <row r="36" spans="1:11" ht="15.75">
      <c r="A36" s="349">
        <f t="shared" si="3"/>
        <v>24</v>
      </c>
      <c r="B36" s="239" t="s">
        <v>220</v>
      </c>
      <c r="C36" s="62">
        <f>SUM(C27:C35)</f>
        <v>0</v>
      </c>
      <c r="D36" s="62">
        <f>SUM(D27:D35)</f>
        <v>0</v>
      </c>
      <c r="E36" s="62">
        <f>SUM(E27:E35)</f>
        <v>0</v>
      </c>
      <c r="F36" s="62">
        <f>SUM(F27:F35)</f>
        <v>0</v>
      </c>
      <c r="G36" s="62">
        <f>SUM(G27:G35)</f>
        <v>0</v>
      </c>
      <c r="H36" s="270" t="e">
        <f t="shared" si="6"/>
        <v>#DIV/0!</v>
      </c>
      <c r="I36" s="270" t="e">
        <f t="shared" si="4"/>
        <v>#DIV/0!</v>
      </c>
      <c r="J36" s="270" t="e">
        <f t="shared" si="5"/>
        <v>#DIV/0!</v>
      </c>
      <c r="K36" s="270"/>
    </row>
    <row r="37" spans="1:11" ht="15.75">
      <c r="A37" s="349">
        <f t="shared" si="3"/>
        <v>25</v>
      </c>
      <c r="B37" s="240" t="s">
        <v>221</v>
      </c>
      <c r="C37" s="62"/>
      <c r="D37" s="62"/>
      <c r="E37" s="270"/>
      <c r="F37" s="270"/>
      <c r="G37" s="270"/>
      <c r="H37" s="270"/>
      <c r="I37" s="270"/>
      <c r="J37" s="270"/>
      <c r="K37" s="270"/>
    </row>
    <row r="38" spans="1:11" ht="15.75">
      <c r="A38" s="349">
        <f t="shared" si="3"/>
        <v>26</v>
      </c>
      <c r="B38" s="240"/>
      <c r="C38" s="62"/>
      <c r="D38" s="62"/>
      <c r="E38" s="270"/>
      <c r="F38" s="270"/>
      <c r="G38" s="270"/>
      <c r="H38" s="270" t="e">
        <f aca="true" t="shared" si="7" ref="H38:H48">F38/D38</f>
        <v>#DIV/0!</v>
      </c>
      <c r="I38" s="270" t="e">
        <f aca="true" t="shared" si="8" ref="I38:I48">G38/D38</f>
        <v>#DIV/0!</v>
      </c>
      <c r="J38" s="270" t="e">
        <f aca="true" t="shared" si="9" ref="J38:J48">G38/F38</f>
        <v>#DIV/0!</v>
      </c>
      <c r="K38" s="270"/>
    </row>
    <row r="39" spans="1:11" ht="15.75">
      <c r="A39" s="349">
        <f t="shared" si="3"/>
        <v>27</v>
      </c>
      <c r="B39" s="240"/>
      <c r="C39" s="62"/>
      <c r="D39" s="62"/>
      <c r="E39" s="270"/>
      <c r="F39" s="270"/>
      <c r="G39" s="270"/>
      <c r="H39" s="270" t="e">
        <f t="shared" si="7"/>
        <v>#DIV/0!</v>
      </c>
      <c r="I39" s="270" t="e">
        <f t="shared" si="8"/>
        <v>#DIV/0!</v>
      </c>
      <c r="J39" s="270" t="e">
        <f t="shared" si="9"/>
        <v>#DIV/0!</v>
      </c>
      <c r="K39" s="270"/>
    </row>
    <row r="40" spans="1:11" ht="15.75">
      <c r="A40" s="349">
        <f t="shared" si="3"/>
        <v>28</v>
      </c>
      <c r="B40" s="240"/>
      <c r="C40" s="62"/>
      <c r="D40" s="62"/>
      <c r="E40" s="270"/>
      <c r="F40" s="270"/>
      <c r="G40" s="270"/>
      <c r="H40" s="270" t="e">
        <f t="shared" si="7"/>
        <v>#DIV/0!</v>
      </c>
      <c r="I40" s="270" t="e">
        <f t="shared" si="8"/>
        <v>#DIV/0!</v>
      </c>
      <c r="J40" s="270" t="e">
        <f t="shared" si="9"/>
        <v>#DIV/0!</v>
      </c>
      <c r="K40" s="270"/>
    </row>
    <row r="41" spans="1:11" ht="15.75">
      <c r="A41" s="349">
        <f t="shared" si="3"/>
        <v>29</v>
      </c>
      <c r="B41" s="240"/>
      <c r="C41" s="62"/>
      <c r="D41" s="62"/>
      <c r="E41" s="270"/>
      <c r="F41" s="270"/>
      <c r="G41" s="270"/>
      <c r="H41" s="270" t="e">
        <f t="shared" si="7"/>
        <v>#DIV/0!</v>
      </c>
      <c r="I41" s="270" t="e">
        <f t="shared" si="8"/>
        <v>#DIV/0!</v>
      </c>
      <c r="J41" s="270" t="e">
        <f t="shared" si="9"/>
        <v>#DIV/0!</v>
      </c>
      <c r="K41" s="270"/>
    </row>
    <row r="42" spans="1:11" ht="15.75">
      <c r="A42" s="349">
        <f t="shared" si="3"/>
        <v>30</v>
      </c>
      <c r="B42" s="240"/>
      <c r="C42" s="62"/>
      <c r="D42" s="62"/>
      <c r="E42" s="270"/>
      <c r="F42" s="270"/>
      <c r="G42" s="270"/>
      <c r="H42" s="270" t="e">
        <f t="shared" si="7"/>
        <v>#DIV/0!</v>
      </c>
      <c r="I42" s="270" t="e">
        <f t="shared" si="8"/>
        <v>#DIV/0!</v>
      </c>
      <c r="J42" s="270" t="e">
        <f t="shared" si="9"/>
        <v>#DIV/0!</v>
      </c>
      <c r="K42" s="270"/>
    </row>
    <row r="43" spans="1:11" ht="15.75">
      <c r="A43" s="349">
        <f t="shared" si="3"/>
        <v>31</v>
      </c>
      <c r="B43" s="239" t="s">
        <v>1379</v>
      </c>
      <c r="C43" s="62"/>
      <c r="D43" s="62"/>
      <c r="E43" s="270"/>
      <c r="F43" s="270"/>
      <c r="G43" s="270"/>
      <c r="H43" s="270" t="e">
        <f t="shared" si="7"/>
        <v>#DIV/0!</v>
      </c>
      <c r="I43" s="270" t="e">
        <f t="shared" si="8"/>
        <v>#DIV/0!</v>
      </c>
      <c r="J43" s="270" t="e">
        <f t="shared" si="9"/>
        <v>#DIV/0!</v>
      </c>
      <c r="K43" s="270"/>
    </row>
    <row r="44" spans="1:11" ht="15.75">
      <c r="A44" s="349">
        <f t="shared" si="3"/>
        <v>32</v>
      </c>
      <c r="B44" s="239" t="s">
        <v>222</v>
      </c>
      <c r="C44" s="62">
        <f>SUM(C38:C43)</f>
        <v>0</v>
      </c>
      <c r="D44" s="62">
        <f>SUM(D38:D43)</f>
        <v>0</v>
      </c>
      <c r="E44" s="62">
        <f>SUM(E38:E43)</f>
        <v>0</v>
      </c>
      <c r="F44" s="62">
        <f>SUM(F38:F43)</f>
        <v>0</v>
      </c>
      <c r="G44" s="62">
        <f>SUM(G38:G43)</f>
        <v>0</v>
      </c>
      <c r="H44" s="270" t="e">
        <f t="shared" si="7"/>
        <v>#DIV/0!</v>
      </c>
      <c r="I44" s="270" t="e">
        <f t="shared" si="8"/>
        <v>#DIV/0!</v>
      </c>
      <c r="J44" s="270" t="e">
        <f t="shared" si="9"/>
        <v>#DIV/0!</v>
      </c>
      <c r="K44" s="270"/>
    </row>
    <row r="45" spans="1:11" ht="15.75">
      <c r="A45" s="349">
        <f t="shared" si="3"/>
        <v>33</v>
      </c>
      <c r="B45" s="240" t="s">
        <v>223</v>
      </c>
      <c r="C45" s="62"/>
      <c r="D45" s="62"/>
      <c r="E45" s="270"/>
      <c r="F45" s="270"/>
      <c r="G45" s="270"/>
      <c r="H45" s="270" t="e">
        <f t="shared" si="7"/>
        <v>#DIV/0!</v>
      </c>
      <c r="I45" s="270" t="e">
        <f t="shared" si="8"/>
        <v>#DIV/0!</v>
      </c>
      <c r="J45" s="270" t="e">
        <f t="shared" si="9"/>
        <v>#DIV/0!</v>
      </c>
      <c r="K45" s="270"/>
    </row>
    <row r="46" spans="1:11" ht="15.75">
      <c r="A46" s="349">
        <f t="shared" si="3"/>
        <v>34</v>
      </c>
      <c r="B46" s="240" t="s">
        <v>224</v>
      </c>
      <c r="C46" s="281"/>
      <c r="D46" s="62"/>
      <c r="E46" s="270"/>
      <c r="F46" s="270"/>
      <c r="G46" s="270"/>
      <c r="H46" s="270" t="e">
        <f t="shared" si="7"/>
        <v>#DIV/0!</v>
      </c>
      <c r="I46" s="270" t="e">
        <f t="shared" si="8"/>
        <v>#DIV/0!</v>
      </c>
      <c r="J46" s="270" t="e">
        <f t="shared" si="9"/>
        <v>#DIV/0!</v>
      </c>
      <c r="K46" s="270"/>
    </row>
    <row r="47" spans="1:11" ht="15.75">
      <c r="A47" s="349">
        <f t="shared" si="3"/>
        <v>35</v>
      </c>
      <c r="B47" s="239" t="s">
        <v>225</v>
      </c>
      <c r="C47" s="281"/>
      <c r="D47" s="62"/>
      <c r="E47" s="270"/>
      <c r="F47" s="270"/>
      <c r="G47" s="270"/>
      <c r="H47" s="270" t="e">
        <f t="shared" si="7"/>
        <v>#DIV/0!</v>
      </c>
      <c r="I47" s="270" t="e">
        <f t="shared" si="8"/>
        <v>#DIV/0!</v>
      </c>
      <c r="J47" s="270" t="e">
        <f t="shared" si="9"/>
        <v>#DIV/0!</v>
      </c>
      <c r="K47" s="270"/>
    </row>
    <row r="48" spans="1:11" ht="15.75">
      <c r="A48" s="349">
        <f t="shared" si="3"/>
        <v>36</v>
      </c>
      <c r="B48" s="238" t="s">
        <v>226</v>
      </c>
      <c r="C48" s="269">
        <f>SUM(C25+C36+C44+C45+C46+C47)</f>
        <v>0</v>
      </c>
      <c r="D48" s="269">
        <f>SUM(D25+D36+D44+D45+D46+D47)</f>
        <v>0</v>
      </c>
      <c r="E48" s="269">
        <f>SUM(E25+E36+E44+E45+E46+E47)</f>
        <v>0</v>
      </c>
      <c r="F48" s="269">
        <f>SUM(F25+F36+F44+F45+F46+F47)</f>
        <v>0</v>
      </c>
      <c r="G48" s="269">
        <f>SUM(G25+G36+G44+G45+G46+G47)</f>
        <v>0</v>
      </c>
      <c r="H48" s="270" t="e">
        <f t="shared" si="7"/>
        <v>#DIV/0!</v>
      </c>
      <c r="I48" s="270" t="e">
        <f t="shared" si="8"/>
        <v>#DIV/0!</v>
      </c>
      <c r="J48" s="270" t="e">
        <f t="shared" si="9"/>
        <v>#DIV/0!</v>
      </c>
      <c r="K48" s="273">
        <f>SUM(K15:K46)</f>
        <v>0</v>
      </c>
    </row>
    <row r="49" spans="1:11" ht="15.75">
      <c r="A49" s="349">
        <f t="shared" si="3"/>
        <v>37</v>
      </c>
      <c r="B49" s="238" t="s">
        <v>227</v>
      </c>
      <c r="C49" s="271"/>
      <c r="D49" s="271"/>
      <c r="E49" s="272"/>
      <c r="F49" s="272"/>
      <c r="G49" s="272"/>
      <c r="H49" s="272"/>
      <c r="I49" s="272"/>
      <c r="J49" s="272"/>
      <c r="K49" s="272"/>
    </row>
    <row r="50" spans="1:11" ht="15.75">
      <c r="A50" s="349">
        <f t="shared" si="3"/>
        <v>38</v>
      </c>
      <c r="B50" s="485" t="s">
        <v>228</v>
      </c>
      <c r="C50" s="486"/>
      <c r="D50" s="488"/>
      <c r="E50" s="487"/>
      <c r="F50" s="488"/>
      <c r="G50" s="489"/>
      <c r="H50" s="270" t="e">
        <f>F50/D50</f>
        <v>#DIV/0!</v>
      </c>
      <c r="I50" s="270" t="e">
        <f>G50/D50</f>
        <v>#DIV/0!</v>
      </c>
      <c r="J50" s="270" t="e">
        <f>G50/F50</f>
        <v>#DIV/0!</v>
      </c>
      <c r="K50" s="489"/>
    </row>
    <row r="51" spans="1:11" ht="15.75">
      <c r="A51" s="349">
        <f t="shared" si="3"/>
        <v>39</v>
      </c>
      <c r="B51" s="238" t="s">
        <v>229</v>
      </c>
      <c r="C51" s="269">
        <f>SUM(C49:C50)</f>
        <v>0</v>
      </c>
      <c r="D51" s="269">
        <f>SUM(D49:D50)</f>
        <v>0</v>
      </c>
      <c r="E51" s="269">
        <f>SUM(E49:E50)</f>
        <v>0</v>
      </c>
      <c r="F51" s="269">
        <f>SUM(F49:F50)</f>
        <v>0</v>
      </c>
      <c r="G51" s="269">
        <f>SUM(G49:G50)</f>
        <v>0</v>
      </c>
      <c r="H51" s="270" t="e">
        <f>F51/D51</f>
        <v>#DIV/0!</v>
      </c>
      <c r="I51" s="270" t="e">
        <f>G51/D51</f>
        <v>#DIV/0!</v>
      </c>
      <c r="J51" s="270" t="e">
        <f>G51/F51</f>
        <v>#DIV/0!</v>
      </c>
      <c r="K51" s="273" t="e">
        <f>SUM(#REF!)</f>
        <v>#REF!</v>
      </c>
    </row>
    <row r="52" spans="1:11" ht="15.75">
      <c r="A52" s="349">
        <f t="shared" si="3"/>
        <v>40</v>
      </c>
      <c r="B52" s="237" t="s">
        <v>230</v>
      </c>
      <c r="C52" s="269">
        <f>SUM(C48+C51)</f>
        <v>0</v>
      </c>
      <c r="D52" s="269">
        <f>SUM(D48+D51)</f>
        <v>0</v>
      </c>
      <c r="E52" s="269">
        <f>SUM(E48+E51)</f>
        <v>0</v>
      </c>
      <c r="F52" s="269">
        <f>SUM(F48+F51)</f>
        <v>0</v>
      </c>
      <c r="G52" s="269">
        <f>SUM(G48+G51)</f>
        <v>0</v>
      </c>
      <c r="H52" s="270" t="e">
        <f>F52/D52</f>
        <v>#DIV/0!</v>
      </c>
      <c r="I52" s="270" t="e">
        <f>G52/D52</f>
        <v>#DIV/0!</v>
      </c>
      <c r="J52" s="270" t="e">
        <f>G52/F52</f>
        <v>#DIV/0!</v>
      </c>
      <c r="K52" s="273" t="e">
        <f>K48+SUM(K51:K51)</f>
        <v>#REF!</v>
      </c>
    </row>
    <row r="53" spans="1:11" ht="15.75">
      <c r="A53" s="349">
        <f t="shared" si="3"/>
        <v>41</v>
      </c>
      <c r="B53" s="17" t="s">
        <v>231</v>
      </c>
      <c r="C53" s="62"/>
      <c r="D53" s="62"/>
      <c r="E53" s="270"/>
      <c r="F53" s="270"/>
      <c r="G53" s="270"/>
      <c r="H53" s="270"/>
      <c r="I53" s="270"/>
      <c r="J53" s="270"/>
      <c r="K53" s="270"/>
    </row>
    <row r="54" spans="1:11" ht="15.75">
      <c r="A54" s="349">
        <f t="shared" si="3"/>
        <v>42</v>
      </c>
      <c r="B54" s="17" t="s">
        <v>763</v>
      </c>
      <c r="C54" s="62"/>
      <c r="D54" s="62"/>
      <c r="E54" s="270"/>
      <c r="F54" s="270"/>
      <c r="G54" s="270"/>
      <c r="H54" s="270"/>
      <c r="I54" s="270"/>
      <c r="J54" s="270"/>
      <c r="K54" s="270"/>
    </row>
    <row r="55" spans="1:11" ht="15.75">
      <c r="A55" s="349">
        <f t="shared" si="3"/>
        <v>43</v>
      </c>
      <c r="B55" s="240" t="s">
        <v>764</v>
      </c>
      <c r="C55" s="62"/>
      <c r="D55" s="62"/>
      <c r="E55" s="270"/>
      <c r="F55" s="270"/>
      <c r="G55" s="270"/>
      <c r="H55" s="270"/>
      <c r="I55" s="270"/>
      <c r="J55" s="270"/>
      <c r="K55" s="270"/>
    </row>
    <row r="56" spans="1:11" ht="15.75">
      <c r="A56" s="349">
        <f t="shared" si="3"/>
        <v>44</v>
      </c>
      <c r="B56" s="240" t="s">
        <v>232</v>
      </c>
      <c r="C56" s="62"/>
      <c r="D56" s="62"/>
      <c r="E56" s="270"/>
      <c r="F56" s="270"/>
      <c r="G56" s="270"/>
      <c r="H56" s="270"/>
      <c r="I56" s="270"/>
      <c r="J56" s="270"/>
      <c r="K56" s="270"/>
    </row>
    <row r="57" spans="1:11" ht="15.75">
      <c r="A57" s="349">
        <f t="shared" si="3"/>
        <v>45</v>
      </c>
      <c r="B57" s="17" t="s">
        <v>233</v>
      </c>
      <c r="C57" s="62"/>
      <c r="D57" s="62"/>
      <c r="E57" s="270"/>
      <c r="F57" s="270"/>
      <c r="G57" s="270"/>
      <c r="H57" s="270"/>
      <c r="I57" s="270"/>
      <c r="J57" s="270"/>
      <c r="K57" s="270"/>
    </row>
    <row r="58" spans="1:11" ht="15.75">
      <c r="A58" s="349">
        <f t="shared" si="3"/>
        <v>46</v>
      </c>
      <c r="B58" s="239" t="s">
        <v>234</v>
      </c>
      <c r="C58" s="62"/>
      <c r="D58" s="62"/>
      <c r="E58" s="270"/>
      <c r="F58" s="270"/>
      <c r="G58" s="270"/>
      <c r="H58" s="270"/>
      <c r="I58" s="270"/>
      <c r="J58" s="270"/>
      <c r="K58" s="270"/>
    </row>
    <row r="59" spans="1:11" ht="15.75">
      <c r="A59" s="349">
        <f t="shared" si="3"/>
        <v>47</v>
      </c>
      <c r="B59" s="17" t="s">
        <v>235</v>
      </c>
      <c r="C59" s="62"/>
      <c r="D59" s="62"/>
      <c r="E59" s="270"/>
      <c r="F59" s="270"/>
      <c r="G59" s="270"/>
      <c r="H59" s="270"/>
      <c r="I59" s="270"/>
      <c r="J59" s="270"/>
      <c r="K59" s="270"/>
    </row>
    <row r="60" spans="1:11" ht="15.75">
      <c r="A60" s="349">
        <f t="shared" si="3"/>
        <v>48</v>
      </c>
      <c r="B60" s="237" t="s">
        <v>236</v>
      </c>
      <c r="C60" s="269">
        <f>SUM(C53:C59)</f>
        <v>0</v>
      </c>
      <c r="D60" s="269">
        <f>SUM(D53:D59)</f>
        <v>0</v>
      </c>
      <c r="E60" s="269">
        <f>SUM(E53:E59)</f>
        <v>0</v>
      </c>
      <c r="F60" s="269">
        <f>SUM(F53:F59)</f>
        <v>0</v>
      </c>
      <c r="G60" s="269">
        <f>SUM(G53:G59)</f>
        <v>0</v>
      </c>
      <c r="H60" s="269"/>
      <c r="I60" s="269"/>
      <c r="J60" s="269"/>
      <c r="K60" s="273">
        <f>SUM(K54:K59)</f>
        <v>0</v>
      </c>
    </row>
    <row r="61" spans="1:11" ht="15.75">
      <c r="A61" s="349">
        <f t="shared" si="3"/>
        <v>49</v>
      </c>
      <c r="B61" s="237" t="s">
        <v>237</v>
      </c>
      <c r="C61" s="269">
        <f>C52+C60</f>
        <v>0</v>
      </c>
      <c r="D61" s="269">
        <f>D52+D60</f>
        <v>0</v>
      </c>
      <c r="E61" s="269">
        <f>E52+E60</f>
        <v>0</v>
      </c>
      <c r="F61" s="269">
        <f>F52+F60</f>
        <v>0</v>
      </c>
      <c r="G61" s="269">
        <f>G52+G60</f>
        <v>0</v>
      </c>
      <c r="H61" s="269"/>
      <c r="I61" s="269"/>
      <c r="J61" s="269"/>
      <c r="K61" s="273" t="e">
        <f>K60+K52</f>
        <v>#REF!</v>
      </c>
    </row>
  </sheetData>
  <sheetProtection/>
  <printOptions horizontalCentered="1"/>
  <pageMargins left="0.5" right="0.5" top="0.5" bottom="0.5" header="0.5" footer="0.5"/>
  <pageSetup horizontalDpi="300" verticalDpi="300" orientation="portrait" scale="69" r:id="rId1"/>
  <headerFooter alignWithMargins="0">
    <oddFooter>&amp;C&amp;[Page 43</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C27"/>
  <sheetViews>
    <sheetView zoomScale="75" zoomScaleNormal="75" zoomScalePageLayoutView="0" workbookViewId="0" topLeftCell="A1">
      <selection activeCell="C17" sqref="C17"/>
    </sheetView>
  </sheetViews>
  <sheetFormatPr defaultColWidth="9.00390625" defaultRowHeight="15.75"/>
  <cols>
    <col min="1" max="1" width="5.375" style="641" customWidth="1"/>
    <col min="2" max="2" width="70.625" style="641" customWidth="1"/>
    <col min="3" max="3" width="20.625" style="641" customWidth="1"/>
    <col min="4" max="4" width="9.00390625" style="3" customWidth="1"/>
  </cols>
  <sheetData>
    <row r="1" spans="1:3" ht="16.5" thickBot="1">
      <c r="A1" s="742" t="str">
        <f>'Table Contents'!$A$1</f>
        <v>Annual Report of:                                                                                                                 Year Ended December 31, 2023</v>
      </c>
      <c r="B1" s="743"/>
      <c r="C1" s="743"/>
    </row>
    <row r="2" spans="1:3" ht="15.75">
      <c r="A2" s="1148"/>
      <c r="B2" s="744"/>
      <c r="C2" s="1149"/>
    </row>
    <row r="3" spans="1:3" ht="15.75">
      <c r="A3" s="739" t="s">
        <v>238</v>
      </c>
      <c r="B3" s="740"/>
      <c r="C3" s="741"/>
    </row>
    <row r="4" spans="1:3" ht="15.75">
      <c r="A4" s="642"/>
      <c r="B4" s="643" t="s">
        <v>852</v>
      </c>
      <c r="C4" s="644"/>
    </row>
    <row r="5" spans="1:3" ht="15.75">
      <c r="A5" s="645"/>
      <c r="B5" s="646"/>
      <c r="C5" s="647"/>
    </row>
    <row r="6" spans="1:3" ht="15.75">
      <c r="A6" s="648" t="s">
        <v>1564</v>
      </c>
      <c r="B6" s="649" t="s">
        <v>239</v>
      </c>
      <c r="C6" s="649" t="s">
        <v>1472</v>
      </c>
    </row>
    <row r="7" spans="1:3" ht="15.75">
      <c r="A7" s="650" t="s">
        <v>1575</v>
      </c>
      <c r="B7" s="650" t="s">
        <v>287</v>
      </c>
      <c r="C7" s="650" t="s">
        <v>288</v>
      </c>
    </row>
    <row r="8" spans="1:3" ht="15.75">
      <c r="A8" s="649">
        <v>1</v>
      </c>
      <c r="B8" s="651" t="s">
        <v>240</v>
      </c>
      <c r="C8" s="652"/>
    </row>
    <row r="9" spans="1:3" ht="15.75">
      <c r="A9" s="649">
        <v>2</v>
      </c>
      <c r="B9" s="651" t="s">
        <v>241</v>
      </c>
      <c r="C9" s="652"/>
    </row>
    <row r="10" spans="1:3" ht="15.75">
      <c r="A10" s="649">
        <v>3</v>
      </c>
      <c r="B10" s="651" t="s">
        <v>242</v>
      </c>
      <c r="C10" s="652"/>
    </row>
    <row r="11" spans="1:3" ht="15.75">
      <c r="A11" s="649">
        <v>4</v>
      </c>
      <c r="B11" s="651" t="s">
        <v>243</v>
      </c>
      <c r="C11" s="652"/>
    </row>
    <row r="12" spans="1:3" ht="15.75">
      <c r="A12" s="649">
        <v>5</v>
      </c>
      <c r="B12" s="651" t="s">
        <v>244</v>
      </c>
      <c r="C12" s="652"/>
    </row>
    <row r="13" spans="1:3" ht="15.75">
      <c r="A13" s="649">
        <v>6</v>
      </c>
      <c r="B13" s="651" t="s">
        <v>245</v>
      </c>
      <c r="C13" s="652"/>
    </row>
    <row r="14" spans="1:3" ht="15.75">
      <c r="A14" s="649">
        <v>7</v>
      </c>
      <c r="B14" s="651" t="s">
        <v>246</v>
      </c>
      <c r="C14" s="652"/>
    </row>
    <row r="15" spans="1:3" ht="15.75">
      <c r="A15" s="649">
        <v>8</v>
      </c>
      <c r="B15" s="651" t="s">
        <v>247</v>
      </c>
      <c r="C15" s="652"/>
    </row>
    <row r="16" spans="1:3" ht="15.75">
      <c r="A16" s="649"/>
      <c r="B16" s="651"/>
      <c r="C16" s="652"/>
    </row>
    <row r="17" spans="1:3" ht="15.75">
      <c r="A17" s="650">
        <v>9</v>
      </c>
      <c r="B17" s="653" t="s">
        <v>248</v>
      </c>
      <c r="C17" s="652">
        <f>SUM(C8:C16)</f>
        <v>0</v>
      </c>
    </row>
    <row r="18" spans="1:3" ht="15.75">
      <c r="A18" s="654"/>
      <c r="B18" s="654"/>
      <c r="C18" s="654"/>
    </row>
    <row r="27" spans="1:3" ht="15.75">
      <c r="A27" s="654"/>
      <c r="B27" s="654"/>
      <c r="C27" s="654"/>
    </row>
  </sheetData>
  <sheetProtection/>
  <printOptions/>
  <pageMargins left="0.5" right="0.5" top="1" bottom="1" header="0.5" footer="0.5"/>
  <pageSetup fitToHeight="1" fitToWidth="1" horizontalDpi="300" verticalDpi="300" orientation="portrait" scale="85" r:id="rId1"/>
  <headerFooter alignWithMargins="0">
    <oddFooter>&amp;C&amp;[Page 44</oddFooter>
  </headerFooter>
</worksheet>
</file>

<file path=xl/worksheets/sheet46.xml><?xml version="1.0" encoding="utf-8"?>
<worksheet xmlns="http://schemas.openxmlformats.org/spreadsheetml/2006/main" xmlns:r="http://schemas.openxmlformats.org/officeDocument/2006/relationships">
  <sheetPr codeName="Sheet46"/>
  <dimension ref="A1:H80"/>
  <sheetViews>
    <sheetView zoomScale="90" zoomScaleNormal="90" zoomScalePageLayoutView="0" workbookViewId="0" topLeftCell="A1">
      <selection activeCell="G79" sqref="G79"/>
    </sheetView>
  </sheetViews>
  <sheetFormatPr defaultColWidth="9.00390625" defaultRowHeight="15.75"/>
  <cols>
    <col min="1" max="2" width="10.625" style="0" customWidth="1"/>
    <col min="3" max="5" width="11.625" style="0" customWidth="1"/>
    <col min="6" max="6" width="35.625" style="0" customWidth="1"/>
    <col min="7" max="8" width="20.625" style="0" customWidth="1"/>
  </cols>
  <sheetData>
    <row r="1" spans="1:8" ht="16.5" thickBot="1">
      <c r="A1" s="551" t="str">
        <f>'Table Contents'!$A$1</f>
        <v>Annual Report of:                                                                                                                 Year Ended December 31, 2023</v>
      </c>
      <c r="B1" s="551"/>
      <c r="C1" s="551"/>
      <c r="D1" s="551"/>
      <c r="E1" s="655"/>
      <c r="F1" s="551"/>
      <c r="G1" s="551"/>
      <c r="H1" s="551"/>
    </row>
    <row r="2" spans="1:8" ht="15.75">
      <c r="A2" s="1178"/>
      <c r="H2" s="1179"/>
    </row>
    <row r="3" spans="1:8" ht="15.75">
      <c r="A3" s="396"/>
      <c r="E3" s="393" t="s">
        <v>249</v>
      </c>
      <c r="H3" s="774"/>
    </row>
    <row r="4" spans="1:8" ht="15.75">
      <c r="A4" s="396" t="s">
        <v>297</v>
      </c>
      <c r="H4" s="774"/>
    </row>
    <row r="5" spans="1:8" ht="15.75">
      <c r="A5" s="396" t="s">
        <v>298</v>
      </c>
      <c r="H5" s="774"/>
    </row>
    <row r="6" spans="1:8" ht="15.75">
      <c r="A6" s="396" t="s">
        <v>299</v>
      </c>
      <c r="H6" s="790"/>
    </row>
    <row r="7" spans="1:8" ht="15.75">
      <c r="A7" s="656"/>
      <c r="B7" s="1180"/>
      <c r="C7" s="394" t="s">
        <v>1212</v>
      </c>
      <c r="D7" s="394"/>
      <c r="E7" s="394"/>
      <c r="F7" s="394"/>
      <c r="G7" s="1181" t="s">
        <v>300</v>
      </c>
      <c r="H7" s="1182" t="s">
        <v>301</v>
      </c>
    </row>
    <row r="8" spans="1:8" ht="15.75">
      <c r="A8" s="657"/>
      <c r="B8" s="774"/>
      <c r="G8" s="1183" t="s">
        <v>302</v>
      </c>
      <c r="H8" s="373" t="s">
        <v>300</v>
      </c>
    </row>
    <row r="9" spans="1:8" ht="15.75">
      <c r="A9" s="373" t="s">
        <v>303</v>
      </c>
      <c r="B9" s="303" t="s">
        <v>304</v>
      </c>
      <c r="C9" s="1184"/>
      <c r="D9" s="1184"/>
      <c r="E9" s="1184" t="s">
        <v>305</v>
      </c>
      <c r="F9" s="1184"/>
      <c r="G9" s="1183" t="s">
        <v>306</v>
      </c>
      <c r="H9" s="373" t="s">
        <v>307</v>
      </c>
    </row>
    <row r="10" spans="1:8" ht="15.75">
      <c r="A10" s="373" t="s">
        <v>308</v>
      </c>
      <c r="B10" s="303" t="s">
        <v>303</v>
      </c>
      <c r="C10" s="292"/>
      <c r="D10" s="292"/>
      <c r="E10" s="292"/>
      <c r="F10" s="292"/>
      <c r="G10" s="373" t="s">
        <v>309</v>
      </c>
      <c r="H10" s="303" t="s">
        <v>913</v>
      </c>
    </row>
    <row r="11" spans="1:8" ht="15.75">
      <c r="A11" s="1185" t="s">
        <v>287</v>
      </c>
      <c r="B11" s="1186" t="s">
        <v>288</v>
      </c>
      <c r="C11" s="289"/>
      <c r="D11" s="289"/>
      <c r="E11" s="289" t="s">
        <v>310</v>
      </c>
      <c r="F11" s="289"/>
      <c r="G11" s="1187" t="s">
        <v>1577</v>
      </c>
      <c r="H11" s="1185" t="s">
        <v>311</v>
      </c>
    </row>
    <row r="12" spans="1:8" ht="15.75">
      <c r="A12" s="1188" t="s">
        <v>312</v>
      </c>
      <c r="B12" s="1188"/>
      <c r="C12" s="659" t="s">
        <v>313</v>
      </c>
      <c r="D12" s="659"/>
      <c r="E12" s="659"/>
      <c r="F12" s="659"/>
      <c r="G12" s="412"/>
      <c r="H12" s="1189"/>
    </row>
    <row r="13" spans="1:8" ht="15.75">
      <c r="A13" s="1188" t="s">
        <v>314</v>
      </c>
      <c r="B13" s="1188"/>
      <c r="C13" s="659" t="s">
        <v>315</v>
      </c>
      <c r="D13" s="659"/>
      <c r="E13" s="659"/>
      <c r="F13" s="659"/>
      <c r="G13" s="1190"/>
      <c r="H13" s="412"/>
    </row>
    <row r="14" spans="1:8" ht="15.75">
      <c r="A14" s="1188" t="s">
        <v>316</v>
      </c>
      <c r="B14" s="1188"/>
      <c r="C14" s="659" t="s">
        <v>317</v>
      </c>
      <c r="D14" s="659"/>
      <c r="E14" s="659"/>
      <c r="F14" s="659"/>
      <c r="G14" s="1190"/>
      <c r="H14" s="412"/>
    </row>
    <row r="15" spans="1:8" ht="15.75">
      <c r="A15" s="1188" t="s">
        <v>318</v>
      </c>
      <c r="B15" s="1188"/>
      <c r="C15" s="659" t="s">
        <v>319</v>
      </c>
      <c r="D15" s="659"/>
      <c r="E15" s="659"/>
      <c r="F15" s="659"/>
      <c r="G15" s="1190"/>
      <c r="H15" s="412"/>
    </row>
    <row r="16" spans="1:8" ht="15.75">
      <c r="A16" s="1191" t="s">
        <v>320</v>
      </c>
      <c r="B16" s="1188"/>
      <c r="C16" s="289" t="s">
        <v>321</v>
      </c>
      <c r="D16" s="289"/>
      <c r="E16" s="289"/>
      <c r="F16" s="289"/>
      <c r="G16" s="1192"/>
      <c r="H16" s="658"/>
    </row>
    <row r="17" spans="1:8" ht="15.75">
      <c r="A17" s="1188" t="s">
        <v>322</v>
      </c>
      <c r="B17" s="1188"/>
      <c r="C17" s="659" t="s">
        <v>323</v>
      </c>
      <c r="D17" s="659"/>
      <c r="E17" s="659"/>
      <c r="F17" s="659"/>
      <c r="G17" s="1190"/>
      <c r="H17" s="412"/>
    </row>
    <row r="18" spans="1:8" ht="15.75">
      <c r="A18" s="1188" t="s">
        <v>324</v>
      </c>
      <c r="B18" s="1188"/>
      <c r="C18" s="659" t="s">
        <v>325</v>
      </c>
      <c r="D18" s="659"/>
      <c r="E18" s="659"/>
      <c r="F18" s="659"/>
      <c r="G18" s="1190"/>
      <c r="H18" s="412"/>
    </row>
    <row r="19" spans="1:8" ht="15.75">
      <c r="A19" s="1188" t="s">
        <v>326</v>
      </c>
      <c r="B19" s="1188"/>
      <c r="C19" s="659" t="s">
        <v>327</v>
      </c>
      <c r="D19" s="659"/>
      <c r="E19" s="659"/>
      <c r="F19" s="659"/>
      <c r="G19" s="1190"/>
      <c r="H19" s="412"/>
    </row>
    <row r="20" spans="1:8" ht="15.75">
      <c r="A20" s="1188" t="s">
        <v>328</v>
      </c>
      <c r="B20" s="1188"/>
      <c r="C20" s="659" t="s">
        <v>329</v>
      </c>
      <c r="D20" s="659"/>
      <c r="E20" s="659"/>
      <c r="F20" s="659"/>
      <c r="G20" s="1190"/>
      <c r="H20" s="412"/>
    </row>
    <row r="21" spans="1:8" ht="15.75">
      <c r="A21" s="1191" t="s">
        <v>330</v>
      </c>
      <c r="B21" s="1188"/>
      <c r="C21" s="289" t="s">
        <v>331</v>
      </c>
      <c r="D21" s="289"/>
      <c r="E21" s="289"/>
      <c r="F21" s="289"/>
      <c r="G21" s="1192"/>
      <c r="H21" s="658"/>
    </row>
    <row r="22" spans="1:8" ht="15.75">
      <c r="A22" s="1188" t="s">
        <v>332</v>
      </c>
      <c r="B22" s="1188"/>
      <c r="C22" s="659" t="s">
        <v>333</v>
      </c>
      <c r="D22" s="659"/>
      <c r="E22" s="659"/>
      <c r="F22" s="659"/>
      <c r="G22" s="1190"/>
      <c r="H22" s="412"/>
    </row>
    <row r="23" spans="1:8" ht="15.75">
      <c r="A23" s="1188" t="s">
        <v>334</v>
      </c>
      <c r="B23" s="1188"/>
      <c r="C23" s="659" t="s">
        <v>335</v>
      </c>
      <c r="D23" s="659"/>
      <c r="E23" s="659"/>
      <c r="F23" s="659"/>
      <c r="G23" s="1190"/>
      <c r="H23" s="412"/>
    </row>
    <row r="24" spans="1:8" ht="15.75">
      <c r="A24" s="1188" t="s">
        <v>336</v>
      </c>
      <c r="B24" s="1188"/>
      <c r="C24" s="659" t="s">
        <v>337</v>
      </c>
      <c r="D24" s="659"/>
      <c r="E24" s="659"/>
      <c r="F24" s="659"/>
      <c r="G24" s="1190"/>
      <c r="H24" s="412"/>
    </row>
    <row r="25" spans="1:8" ht="15.75">
      <c r="A25" s="1188" t="s">
        <v>338</v>
      </c>
      <c r="B25" s="1188"/>
      <c r="C25" s="659" t="s">
        <v>339</v>
      </c>
      <c r="D25" s="659"/>
      <c r="E25" s="659"/>
      <c r="F25" s="659"/>
      <c r="G25" s="1190"/>
      <c r="H25" s="412"/>
    </row>
    <row r="26" spans="1:8" ht="15.75">
      <c r="A26" s="1188" t="s">
        <v>340</v>
      </c>
      <c r="B26" s="1188"/>
      <c r="C26" s="659" t="s">
        <v>341</v>
      </c>
      <c r="D26" s="659"/>
      <c r="E26" s="659"/>
      <c r="F26" s="659"/>
      <c r="G26" s="1190"/>
      <c r="H26" s="412"/>
    </row>
    <row r="27" spans="1:8" ht="15.75">
      <c r="A27" s="1188" t="s">
        <v>342</v>
      </c>
      <c r="B27" s="1188"/>
      <c r="C27" s="659" t="s">
        <v>343</v>
      </c>
      <c r="D27" s="659"/>
      <c r="E27" s="659"/>
      <c r="F27" s="659"/>
      <c r="G27" s="1190"/>
      <c r="H27" s="412"/>
    </row>
    <row r="28" spans="1:8" ht="15.75">
      <c r="A28" s="1188" t="s">
        <v>344</v>
      </c>
      <c r="B28" s="1188"/>
      <c r="C28" s="659" t="s">
        <v>345</v>
      </c>
      <c r="D28" s="659"/>
      <c r="E28" s="659"/>
      <c r="F28" s="659"/>
      <c r="G28" s="1190"/>
      <c r="H28" s="412"/>
    </row>
    <row r="29" spans="1:8" ht="15.75">
      <c r="A29" s="1188" t="s">
        <v>346</v>
      </c>
      <c r="B29" s="1188"/>
      <c r="C29" s="659" t="s">
        <v>347</v>
      </c>
      <c r="D29" s="659"/>
      <c r="E29" s="659"/>
      <c r="F29" s="659"/>
      <c r="G29" s="1190"/>
      <c r="H29" s="412"/>
    </row>
    <row r="30" spans="1:8" ht="15.75">
      <c r="A30" s="1188" t="s">
        <v>348</v>
      </c>
      <c r="B30" s="1188"/>
      <c r="C30" s="659" t="s">
        <v>349</v>
      </c>
      <c r="D30" s="659"/>
      <c r="E30" s="659"/>
      <c r="F30" s="659"/>
      <c r="G30" s="1190"/>
      <c r="H30" s="412"/>
    </row>
    <row r="31" spans="1:8" ht="15.75">
      <c r="A31" s="1188" t="s">
        <v>350</v>
      </c>
      <c r="B31" s="1188"/>
      <c r="C31" s="659" t="s">
        <v>351</v>
      </c>
      <c r="D31" s="659"/>
      <c r="E31" s="659"/>
      <c r="F31" s="659"/>
      <c r="G31" s="1190"/>
      <c r="H31" s="412"/>
    </row>
    <row r="32" spans="1:8" ht="15.75">
      <c r="A32" s="1188" t="s">
        <v>352</v>
      </c>
      <c r="B32" s="1188"/>
      <c r="C32" s="659" t="s">
        <v>353</v>
      </c>
      <c r="D32" s="659"/>
      <c r="E32" s="659"/>
      <c r="F32" s="659"/>
      <c r="G32" s="1190"/>
      <c r="H32" s="412"/>
    </row>
    <row r="33" spans="1:8" ht="15.75">
      <c r="A33" s="1188" t="s">
        <v>354</v>
      </c>
      <c r="B33" s="1188"/>
      <c r="C33" s="659" t="s">
        <v>355</v>
      </c>
      <c r="D33" s="659"/>
      <c r="E33" s="659"/>
      <c r="F33" s="659"/>
      <c r="G33" s="1190"/>
      <c r="H33" s="412"/>
    </row>
    <row r="34" spans="1:8" ht="15.75">
      <c r="A34" s="1188" t="s">
        <v>356</v>
      </c>
      <c r="B34" s="1188"/>
      <c r="C34" s="659" t="s">
        <v>357</v>
      </c>
      <c r="D34" s="659"/>
      <c r="E34" s="659"/>
      <c r="F34" s="659"/>
      <c r="G34" s="1190"/>
      <c r="H34" s="412"/>
    </row>
    <row r="35" spans="1:8" ht="15.75">
      <c r="A35" s="1188" t="s">
        <v>358</v>
      </c>
      <c r="B35" s="1188"/>
      <c r="C35" s="659" t="s">
        <v>359</v>
      </c>
      <c r="D35" s="659"/>
      <c r="E35" s="659"/>
      <c r="F35" s="659"/>
      <c r="G35" s="1190"/>
      <c r="H35" s="412"/>
    </row>
    <row r="36" spans="1:8" ht="15.75">
      <c r="A36" s="1188" t="s">
        <v>360</v>
      </c>
      <c r="B36" s="1188"/>
      <c r="C36" s="659" t="s">
        <v>361</v>
      </c>
      <c r="D36" s="659"/>
      <c r="E36" s="659"/>
      <c r="F36" s="659"/>
      <c r="G36" s="1190"/>
      <c r="H36" s="412"/>
    </row>
    <row r="37" spans="1:8" ht="15.75">
      <c r="A37" s="1188" t="s">
        <v>362</v>
      </c>
      <c r="B37" s="1188"/>
      <c r="C37" s="659" t="s">
        <v>363</v>
      </c>
      <c r="D37" s="659"/>
      <c r="E37" s="659"/>
      <c r="F37" s="659"/>
      <c r="G37" s="1190"/>
      <c r="H37" s="412"/>
    </row>
    <row r="38" spans="1:8" ht="15.75">
      <c r="A38" s="1188" t="s">
        <v>364</v>
      </c>
      <c r="B38" s="1188"/>
      <c r="C38" s="659" t="s">
        <v>365</v>
      </c>
      <c r="D38" s="659"/>
      <c r="E38" s="659"/>
      <c r="F38" s="659"/>
      <c r="G38" s="1190"/>
      <c r="H38" s="412"/>
    </row>
    <row r="39" spans="1:8" ht="15.75">
      <c r="A39" s="1188" t="s">
        <v>366</v>
      </c>
      <c r="B39" s="1188"/>
      <c r="C39" s="659" t="s">
        <v>367</v>
      </c>
      <c r="D39" s="659"/>
      <c r="E39" s="659"/>
      <c r="F39" s="659"/>
      <c r="G39" s="1190"/>
      <c r="H39" s="412"/>
    </row>
    <row r="40" spans="1:8" ht="15.75">
      <c r="A40" s="1188" t="s">
        <v>368</v>
      </c>
      <c r="B40" s="1188"/>
      <c r="C40" s="659" t="s">
        <v>369</v>
      </c>
      <c r="D40" s="659"/>
      <c r="E40" s="659"/>
      <c r="F40" s="659"/>
      <c r="G40" s="1190"/>
      <c r="H40" s="412"/>
    </row>
    <row r="41" spans="1:8" ht="15.75">
      <c r="A41" s="1188" t="s">
        <v>370</v>
      </c>
      <c r="B41" s="1188"/>
      <c r="C41" s="659" t="s">
        <v>371</v>
      </c>
      <c r="D41" s="659"/>
      <c r="E41" s="659"/>
      <c r="F41" s="659"/>
      <c r="G41" s="1190"/>
      <c r="H41" s="412"/>
    </row>
    <row r="42" spans="1:8" ht="15.75">
      <c r="A42" s="1188" t="s">
        <v>372</v>
      </c>
      <c r="B42" s="1188"/>
      <c r="C42" s="659" t="s">
        <v>373</v>
      </c>
      <c r="D42" s="659"/>
      <c r="E42" s="659"/>
      <c r="F42" s="659"/>
      <c r="G42" s="1190"/>
      <c r="H42" s="412"/>
    </row>
    <row r="43" spans="1:8" ht="15.75">
      <c r="A43" s="1188" t="s">
        <v>374</v>
      </c>
      <c r="B43" s="1188"/>
      <c r="C43" s="659" t="s">
        <v>375</v>
      </c>
      <c r="D43" s="659"/>
      <c r="E43" s="659"/>
      <c r="F43" s="659"/>
      <c r="G43" s="1190"/>
      <c r="H43" s="412"/>
    </row>
    <row r="44" spans="1:8" ht="15.75">
      <c r="A44" s="1188" t="s">
        <v>376</v>
      </c>
      <c r="B44" s="1188"/>
      <c r="C44" s="659" t="s">
        <v>377</v>
      </c>
      <c r="D44" s="659"/>
      <c r="E44" s="659"/>
      <c r="F44" s="659"/>
      <c r="G44" s="1190"/>
      <c r="H44" s="412"/>
    </row>
    <row r="45" spans="1:8" ht="15.75">
      <c r="A45" s="1188" t="s">
        <v>378</v>
      </c>
      <c r="B45" s="1188"/>
      <c r="C45" s="659" t="s">
        <v>379</v>
      </c>
      <c r="D45" s="659"/>
      <c r="E45" s="659"/>
      <c r="F45" s="659"/>
      <c r="G45" s="1190"/>
      <c r="H45" s="412"/>
    </row>
    <row r="46" spans="1:8" ht="15.75">
      <c r="A46" s="1188" t="s">
        <v>380</v>
      </c>
      <c r="B46" s="1188"/>
      <c r="C46" s="659" t="s">
        <v>381</v>
      </c>
      <c r="D46" s="659"/>
      <c r="E46" s="659"/>
      <c r="F46" s="659"/>
      <c r="G46" s="1190"/>
      <c r="H46" s="412"/>
    </row>
    <row r="47" spans="1:8" ht="15.75">
      <c r="A47" s="1188" t="s">
        <v>382</v>
      </c>
      <c r="B47" s="1188"/>
      <c r="C47" s="659" t="s">
        <v>383</v>
      </c>
      <c r="D47" s="659"/>
      <c r="E47" s="659"/>
      <c r="F47" s="659"/>
      <c r="G47" s="1190"/>
      <c r="H47" s="412"/>
    </row>
    <row r="48" spans="1:8" ht="15.75">
      <c r="A48" s="1188" t="s">
        <v>384</v>
      </c>
      <c r="B48" s="1188"/>
      <c r="C48" s="659" t="s">
        <v>385</v>
      </c>
      <c r="D48" s="659"/>
      <c r="E48" s="659"/>
      <c r="F48" s="659"/>
      <c r="G48" s="1190"/>
      <c r="H48" s="412"/>
    </row>
    <row r="49" spans="1:8" ht="15.75">
      <c r="A49" s="1188" t="s">
        <v>386</v>
      </c>
      <c r="B49" s="1188"/>
      <c r="C49" s="659" t="s">
        <v>387</v>
      </c>
      <c r="D49" s="659"/>
      <c r="E49" s="659"/>
      <c r="F49" s="659"/>
      <c r="G49" s="1190"/>
      <c r="H49" s="412"/>
    </row>
    <row r="50" spans="1:8" ht="15.75">
      <c r="A50" s="1191" t="s">
        <v>388</v>
      </c>
      <c r="B50" s="1188"/>
      <c r="C50" s="659" t="s">
        <v>389</v>
      </c>
      <c r="D50" s="659"/>
      <c r="E50" s="659"/>
      <c r="F50" s="659"/>
      <c r="G50" s="1190"/>
      <c r="H50" s="412"/>
    </row>
    <row r="51" spans="1:8" ht="15.75">
      <c r="A51" s="1191" t="s">
        <v>390</v>
      </c>
      <c r="B51" s="1188"/>
      <c r="C51" s="659" t="s">
        <v>391</v>
      </c>
      <c r="D51" s="659"/>
      <c r="E51" s="659"/>
      <c r="F51" s="659"/>
      <c r="G51" s="1190"/>
      <c r="H51" s="412"/>
    </row>
    <row r="52" spans="1:8" ht="15.75">
      <c r="A52" s="1191" t="s">
        <v>392</v>
      </c>
      <c r="B52" s="1188"/>
      <c r="C52" s="659" t="s">
        <v>393</v>
      </c>
      <c r="D52" s="659"/>
      <c r="E52" s="659"/>
      <c r="F52" s="659"/>
      <c r="G52" s="1190"/>
      <c r="H52" s="412"/>
    </row>
    <row r="53" spans="1:8" ht="15.75">
      <c r="A53" s="1191" t="s">
        <v>394</v>
      </c>
      <c r="B53" s="1188"/>
      <c r="C53" s="659" t="s">
        <v>395</v>
      </c>
      <c r="D53" s="659"/>
      <c r="E53" s="659"/>
      <c r="F53" s="659"/>
      <c r="G53" s="1190"/>
      <c r="H53" s="412"/>
    </row>
    <row r="54" spans="1:8" ht="15.75">
      <c r="A54" s="1191" t="s">
        <v>396</v>
      </c>
      <c r="B54" s="1188"/>
      <c r="C54" s="659" t="s">
        <v>397</v>
      </c>
      <c r="D54" s="659"/>
      <c r="E54" s="659"/>
      <c r="F54" s="659"/>
      <c r="G54" s="1190"/>
      <c r="H54" s="412"/>
    </row>
    <row r="55" spans="1:8" ht="15.75">
      <c r="A55" s="1191" t="s">
        <v>398</v>
      </c>
      <c r="B55" s="1188"/>
      <c r="C55" s="659" t="s">
        <v>399</v>
      </c>
      <c r="D55" s="659"/>
      <c r="E55" s="659"/>
      <c r="F55" s="659"/>
      <c r="G55" s="1190"/>
      <c r="H55" s="412"/>
    </row>
    <row r="56" spans="1:8" ht="15.75">
      <c r="A56" s="1191" t="s">
        <v>400</v>
      </c>
      <c r="B56" s="1188"/>
      <c r="C56" s="659" t="s">
        <v>401</v>
      </c>
      <c r="D56" s="659"/>
      <c r="E56" s="659"/>
      <c r="F56" s="659"/>
      <c r="G56" s="1190"/>
      <c r="H56" s="412"/>
    </row>
    <row r="57" spans="1:8" ht="15.75">
      <c r="A57" s="1191" t="s">
        <v>402</v>
      </c>
      <c r="B57" s="1188"/>
      <c r="C57" s="659" t="s">
        <v>403</v>
      </c>
      <c r="D57" s="659"/>
      <c r="E57" s="659"/>
      <c r="F57" s="659"/>
      <c r="G57" s="1190"/>
      <c r="H57" s="412"/>
    </row>
    <row r="58" spans="1:8" ht="15.75">
      <c r="A58" s="1191" t="s">
        <v>404</v>
      </c>
      <c r="B58" s="1188"/>
      <c r="C58" s="659" t="s">
        <v>405</v>
      </c>
      <c r="D58" s="659"/>
      <c r="E58" s="659"/>
      <c r="F58" s="659"/>
      <c r="G58" s="1190"/>
      <c r="H58" s="412"/>
    </row>
    <row r="59" spans="1:8" ht="15.75">
      <c r="A59" s="1191" t="s">
        <v>406</v>
      </c>
      <c r="B59" s="1188"/>
      <c r="C59" s="289" t="s">
        <v>407</v>
      </c>
      <c r="D59" s="289"/>
      <c r="E59" s="289"/>
      <c r="F59" s="289"/>
      <c r="G59" s="1192"/>
      <c r="H59" s="658"/>
    </row>
    <row r="60" spans="1:8" ht="15.75">
      <c r="A60" s="1191" t="s">
        <v>408</v>
      </c>
      <c r="B60" s="1188"/>
      <c r="C60" s="289" t="s">
        <v>409</v>
      </c>
      <c r="D60" s="289"/>
      <c r="E60" s="289"/>
      <c r="F60" s="289"/>
      <c r="G60" s="1192"/>
      <c r="H60" s="658"/>
    </row>
    <row r="61" spans="1:8" ht="15.75">
      <c r="A61" s="1191" t="s">
        <v>410</v>
      </c>
      <c r="B61" s="1188"/>
      <c r="C61" s="289" t="s">
        <v>411</v>
      </c>
      <c r="D61" s="289"/>
      <c r="E61" s="289"/>
      <c r="F61" s="289"/>
      <c r="G61" s="1192"/>
      <c r="H61" s="658"/>
    </row>
    <row r="62" spans="1:8" ht="15.75">
      <c r="A62" s="1191" t="s">
        <v>412</v>
      </c>
      <c r="B62" s="1188"/>
      <c r="C62" s="289" t="s">
        <v>413</v>
      </c>
      <c r="D62" s="289"/>
      <c r="E62" s="289"/>
      <c r="F62" s="289"/>
      <c r="G62" s="1192"/>
      <c r="H62" s="658"/>
    </row>
    <row r="63" spans="1:8" ht="15.75">
      <c r="A63" s="1191" t="s">
        <v>414</v>
      </c>
      <c r="B63" s="1188"/>
      <c r="C63" s="289" t="s">
        <v>415</v>
      </c>
      <c r="D63" s="289"/>
      <c r="E63" s="289"/>
      <c r="F63" s="289"/>
      <c r="G63" s="1192"/>
      <c r="H63" s="658"/>
    </row>
    <row r="64" spans="1:8" ht="15.75">
      <c r="A64" s="1191" t="s">
        <v>416</v>
      </c>
      <c r="B64" s="1188"/>
      <c r="C64" s="289" t="s">
        <v>417</v>
      </c>
      <c r="D64" s="289"/>
      <c r="E64" s="289"/>
      <c r="F64" s="289"/>
      <c r="G64" s="1192"/>
      <c r="H64" s="658"/>
    </row>
    <row r="65" spans="1:8" ht="15.75">
      <c r="A65" s="1191" t="s">
        <v>418</v>
      </c>
      <c r="B65" s="1188"/>
      <c r="C65" s="289" t="s">
        <v>419</v>
      </c>
      <c r="D65" s="289"/>
      <c r="E65" s="289"/>
      <c r="F65" s="289"/>
      <c r="G65" s="1192"/>
      <c r="H65" s="658"/>
    </row>
    <row r="66" spans="1:8" ht="15.75">
      <c r="A66" s="1191" t="s">
        <v>420</v>
      </c>
      <c r="B66" s="1188"/>
      <c r="C66" s="289" t="s">
        <v>421</v>
      </c>
      <c r="D66" s="289"/>
      <c r="E66" s="289"/>
      <c r="F66" s="289"/>
      <c r="G66" s="1192"/>
      <c r="H66" s="658"/>
    </row>
    <row r="67" spans="1:8" ht="15.75">
      <c r="A67" s="1191" t="s">
        <v>422</v>
      </c>
      <c r="B67" s="1188"/>
      <c r="C67" s="289" t="s">
        <v>423</v>
      </c>
      <c r="D67" s="289"/>
      <c r="E67" s="289"/>
      <c r="F67" s="289"/>
      <c r="G67" s="1192"/>
      <c r="H67" s="658"/>
    </row>
    <row r="68" spans="1:8" ht="15.75">
      <c r="A68" s="1191" t="s">
        <v>424</v>
      </c>
      <c r="B68" s="1188"/>
      <c r="C68" s="289" t="s">
        <v>425</v>
      </c>
      <c r="D68" s="289"/>
      <c r="E68" s="289"/>
      <c r="F68" s="289"/>
      <c r="G68" s="1192"/>
      <c r="H68" s="658"/>
    </row>
    <row r="69" spans="1:8" ht="15.75">
      <c r="A69" s="1191" t="s">
        <v>426</v>
      </c>
      <c r="B69" s="1188"/>
      <c r="C69" s="289" t="s">
        <v>427</v>
      </c>
      <c r="D69" s="289"/>
      <c r="E69" s="289"/>
      <c r="F69" s="289"/>
      <c r="G69" s="1192"/>
      <c r="H69" s="658"/>
    </row>
    <row r="70" spans="1:8" ht="15.75">
      <c r="A70" s="1191" t="s">
        <v>428</v>
      </c>
      <c r="B70" s="1188"/>
      <c r="C70" s="289" t="s">
        <v>429</v>
      </c>
      <c r="D70" s="289"/>
      <c r="E70" s="289"/>
      <c r="F70" s="289"/>
      <c r="G70" s="1192"/>
      <c r="H70" s="658"/>
    </row>
    <row r="71" spans="1:8" ht="15.75">
      <c r="A71" s="1191" t="s">
        <v>430</v>
      </c>
      <c r="B71" s="1188"/>
      <c r="C71" s="289" t="s">
        <v>431</v>
      </c>
      <c r="D71" s="289"/>
      <c r="E71" s="289"/>
      <c r="F71" s="289"/>
      <c r="G71" s="1192"/>
      <c r="H71" s="658"/>
    </row>
    <row r="72" spans="1:8" ht="15.75">
      <c r="A72" s="1191" t="s">
        <v>432</v>
      </c>
      <c r="B72" s="1188"/>
      <c r="C72" s="289" t="s">
        <v>433</v>
      </c>
      <c r="D72" s="289"/>
      <c r="E72" s="289"/>
      <c r="F72" s="289"/>
      <c r="G72" s="1192"/>
      <c r="H72" s="658"/>
    </row>
    <row r="73" spans="1:8" ht="15.75">
      <c r="A73" s="1191" t="s">
        <v>434</v>
      </c>
      <c r="B73" s="1188"/>
      <c r="C73" s="289" t="s">
        <v>435</v>
      </c>
      <c r="D73" s="289"/>
      <c r="E73" s="289"/>
      <c r="F73" s="289"/>
      <c r="G73" s="1192"/>
      <c r="H73" s="658"/>
    </row>
    <row r="74" spans="1:8" ht="15.75">
      <c r="A74" s="1191" t="s">
        <v>436</v>
      </c>
      <c r="B74" s="1188"/>
      <c r="C74" s="289" t="s">
        <v>437</v>
      </c>
      <c r="D74" s="289"/>
      <c r="E74" s="289"/>
      <c r="F74" s="289"/>
      <c r="G74" s="1192"/>
      <c r="H74" s="658"/>
    </row>
    <row r="75" spans="1:8" ht="15.75">
      <c r="A75" s="1191" t="s">
        <v>438</v>
      </c>
      <c r="B75" s="1188"/>
      <c r="C75" s="289" t="s">
        <v>439</v>
      </c>
      <c r="D75" s="289"/>
      <c r="E75" s="289"/>
      <c r="F75" s="289"/>
      <c r="G75" s="1192"/>
      <c r="H75" s="658"/>
    </row>
    <row r="76" spans="1:8" ht="15.75">
      <c r="A76" s="1191" t="s">
        <v>440</v>
      </c>
      <c r="B76" s="1188"/>
      <c r="C76" s="289" t="s">
        <v>441</v>
      </c>
      <c r="D76" s="289"/>
      <c r="E76" s="289"/>
      <c r="F76" s="289"/>
      <c r="G76" s="1192"/>
      <c r="H76" s="658"/>
    </row>
    <row r="77" spans="1:8" ht="15.75">
      <c r="A77" s="1191" t="s">
        <v>442</v>
      </c>
      <c r="B77" s="1188"/>
      <c r="C77" s="289" t="s">
        <v>443</v>
      </c>
      <c r="D77" s="289"/>
      <c r="E77" s="289"/>
      <c r="F77" s="289"/>
      <c r="G77" s="1192"/>
      <c r="H77" s="658"/>
    </row>
    <row r="78" spans="1:8" ht="15.75">
      <c r="A78" s="1191" t="s">
        <v>444</v>
      </c>
      <c r="B78" s="1188"/>
      <c r="C78" s="289" t="s">
        <v>445</v>
      </c>
      <c r="D78" s="289"/>
      <c r="E78" s="289"/>
      <c r="F78" s="289"/>
      <c r="G78" s="1192"/>
      <c r="H78" s="658"/>
    </row>
    <row r="79" spans="1:8" ht="15.75">
      <c r="A79" s="405" t="s">
        <v>1611</v>
      </c>
      <c r="B79" s="394"/>
      <c r="C79" s="394"/>
      <c r="D79" s="394"/>
      <c r="E79" s="394"/>
      <c r="F79" s="394"/>
      <c r="G79" s="397">
        <f>SUM(G12:G78)</f>
        <v>0</v>
      </c>
      <c r="H79" s="397">
        <f>SUM(H12:H78)</f>
        <v>0</v>
      </c>
    </row>
    <row r="80" spans="1:8" ht="15.75">
      <c r="A80" s="405" t="s">
        <v>250</v>
      </c>
      <c r="B80" s="659"/>
      <c r="C80" s="659"/>
      <c r="D80" s="659"/>
      <c r="E80" s="659"/>
      <c r="F80" s="659"/>
      <c r="G80" s="405"/>
      <c r="H80" s="412"/>
    </row>
  </sheetData>
  <sheetProtection/>
  <printOptions horizontalCentered="1"/>
  <pageMargins left="0.5" right="0.5" top="0.5" bottom="0.5" header="0.5" footer="0.5"/>
  <pageSetup horizontalDpi="300" verticalDpi="300" orientation="portrait" scale="53" r:id="rId1"/>
  <headerFooter alignWithMargins="0">
    <oddFooter>&amp;CPage 45</oddFooter>
  </headerFooter>
</worksheet>
</file>

<file path=xl/worksheets/sheet47.xml><?xml version="1.0" encoding="utf-8"?>
<worksheet xmlns="http://schemas.openxmlformats.org/spreadsheetml/2006/main" xmlns:r="http://schemas.openxmlformats.org/officeDocument/2006/relationships">
  <sheetPr transitionEvaluation="1">
    <pageSetUpPr fitToPage="1"/>
  </sheetPr>
  <dimension ref="A1:R66"/>
  <sheetViews>
    <sheetView showGridLines="0" zoomScalePageLayoutView="0" workbookViewId="0" topLeftCell="A1">
      <selection activeCell="A30" sqref="A30"/>
    </sheetView>
  </sheetViews>
  <sheetFormatPr defaultColWidth="9.625" defaultRowHeight="15.75"/>
  <cols>
    <col min="1" max="1" width="74.375" style="751" customWidth="1"/>
    <col min="2" max="2" width="38.25390625" style="751" customWidth="1"/>
    <col min="3" max="3" width="9.125" style="751" customWidth="1"/>
    <col min="4" max="4" width="29.00390625" style="751" customWidth="1"/>
    <col min="5" max="5" width="25.375" style="751" customWidth="1"/>
    <col min="6" max="6" width="4.75390625" style="751" customWidth="1"/>
    <col min="7" max="7" width="5.875" style="751" customWidth="1"/>
    <col min="8" max="11" width="9.50390625" style="751" customWidth="1"/>
    <col min="12" max="12" width="21.25390625" style="751" customWidth="1"/>
    <col min="13" max="16384" width="9.625" style="293" customWidth="1"/>
  </cols>
  <sheetData>
    <row r="1" spans="1:18" s="2" customFormat="1" ht="19.5" thickBot="1">
      <c r="A1" s="622" t="str">
        <f>'Table Contents'!$A$1</f>
        <v>Annual Report of:                                                                                                                 Year Ended December 31, 2023</v>
      </c>
      <c r="B1" s="314"/>
      <c r="C1" s="313"/>
      <c r="D1" s="313"/>
      <c r="E1" s="313"/>
      <c r="F1" s="756"/>
      <c r="G1" s="757"/>
      <c r="H1" s="757"/>
      <c r="I1" s="757"/>
      <c r="J1" s="757"/>
      <c r="K1" s="691"/>
      <c r="L1" s="691"/>
      <c r="M1" s="372"/>
      <c r="N1" s="3"/>
      <c r="O1" s="3"/>
      <c r="P1" s="3"/>
      <c r="Q1" s="3"/>
      <c r="R1" s="3"/>
    </row>
    <row r="2" spans="1:18" s="287" customFormat="1" ht="18.75">
      <c r="A2" s="690"/>
      <c r="B2" s="690" t="s">
        <v>668</v>
      </c>
      <c r="C2" s="690"/>
      <c r="D2" s="690"/>
      <c r="E2" s="690"/>
      <c r="F2" s="691"/>
      <c r="G2" s="691"/>
      <c r="H2" s="690"/>
      <c r="I2" s="690"/>
      <c r="J2" s="690"/>
      <c r="K2" s="690"/>
      <c r="L2" s="691"/>
      <c r="M2" s="312"/>
      <c r="N2" s="312"/>
      <c r="O2" s="312"/>
      <c r="P2" s="312"/>
      <c r="Q2" s="312"/>
      <c r="R2" s="312"/>
    </row>
    <row r="3" spans="1:12" ht="18.75">
      <c r="A3" s="745" t="s">
        <v>251</v>
      </c>
      <c r="B3" s="746"/>
      <c r="C3" s="747"/>
      <c r="D3" s="747"/>
      <c r="E3" s="747"/>
      <c r="F3" s="747"/>
      <c r="G3" s="747"/>
      <c r="H3" s="747"/>
      <c r="I3" s="747"/>
      <c r="J3" s="747"/>
      <c r="K3" s="747"/>
      <c r="L3" s="747"/>
    </row>
    <row r="4" spans="1:12" ht="18.75">
      <c r="A4" s="748" t="s">
        <v>252</v>
      </c>
      <c r="B4" s="749"/>
      <c r="C4" s="466"/>
      <c r="D4" s="466"/>
      <c r="E4" s="466"/>
      <c r="F4" s="466"/>
      <c r="G4" s="466"/>
      <c r="H4" s="466"/>
      <c r="I4" s="466"/>
      <c r="J4" s="466"/>
      <c r="K4" s="466"/>
      <c r="L4" s="466"/>
    </row>
    <row r="5" ht="18.75">
      <c r="A5" s="750" t="s">
        <v>1085</v>
      </c>
    </row>
    <row r="6" spans="1:10" ht="19.5" thickBot="1">
      <c r="A6" s="752"/>
      <c r="B6" s="753"/>
      <c r="C6" s="753"/>
      <c r="D6" s="753"/>
      <c r="E6" s="753"/>
      <c r="F6" s="758"/>
      <c r="G6" s="758"/>
      <c r="H6" s="758"/>
      <c r="I6" s="758"/>
      <c r="J6" s="758"/>
    </row>
    <row r="7" spans="1:5" ht="19.5" thickTop="1">
      <c r="A7" s="750"/>
      <c r="B7" s="754"/>
      <c r="C7" s="754"/>
      <c r="D7" s="754"/>
      <c r="E7" s="754"/>
    </row>
    <row r="8" ht="18.75">
      <c r="A8" s="750" t="s">
        <v>1086</v>
      </c>
    </row>
    <row r="9" ht="18.75">
      <c r="A9" s="750" t="s">
        <v>1100</v>
      </c>
    </row>
    <row r="10" ht="18.75">
      <c r="A10" s="750" t="s">
        <v>1101</v>
      </c>
    </row>
    <row r="11" ht="18.75">
      <c r="A11" s="750" t="s">
        <v>0</v>
      </c>
    </row>
    <row r="12" ht="18.75">
      <c r="A12" s="750" t="s">
        <v>1</v>
      </c>
    </row>
    <row r="13" ht="18.75">
      <c r="A13" s="750"/>
    </row>
    <row r="14" ht="18.75">
      <c r="A14" s="750" t="s">
        <v>785</v>
      </c>
    </row>
    <row r="15" ht="18.75">
      <c r="A15" s="750" t="s">
        <v>2</v>
      </c>
    </row>
    <row r="16" ht="18.75">
      <c r="A16" s="750"/>
    </row>
    <row r="17" ht="18.75">
      <c r="A17" s="750" t="s">
        <v>3</v>
      </c>
    </row>
    <row r="18" ht="18.75">
      <c r="A18" s="750" t="s">
        <v>4</v>
      </c>
    </row>
    <row r="19" ht="18.75">
      <c r="A19" s="750"/>
    </row>
    <row r="20" ht="18.75">
      <c r="A20" s="750" t="s">
        <v>258</v>
      </c>
    </row>
    <row r="21" ht="18.75">
      <c r="A21" s="750"/>
    </row>
    <row r="22" ht="18.75">
      <c r="A22" s="750" t="s">
        <v>259</v>
      </c>
    </row>
    <row r="23" ht="18.75">
      <c r="A23" s="750" t="s">
        <v>260</v>
      </c>
    </row>
    <row r="24" ht="18.75">
      <c r="A24" s="750" t="s">
        <v>261</v>
      </c>
    </row>
    <row r="25" ht="18.75">
      <c r="A25" s="750"/>
    </row>
    <row r="26" ht="18.75">
      <c r="A26" s="750" t="s">
        <v>262</v>
      </c>
    </row>
    <row r="27" ht="18.75">
      <c r="A27" s="750" t="s">
        <v>263</v>
      </c>
    </row>
    <row r="28" ht="18.75">
      <c r="A28" s="750" t="s">
        <v>264</v>
      </c>
    </row>
    <row r="29" ht="18.75">
      <c r="A29" s="750"/>
    </row>
    <row r="30" ht="18.75">
      <c r="A30" s="750" t="s">
        <v>265</v>
      </c>
    </row>
    <row r="31" ht="18.75">
      <c r="A31" s="750" t="s">
        <v>5</v>
      </c>
    </row>
    <row r="32" spans="1:4" ht="18.75">
      <c r="A32" s="750" t="s">
        <v>6</v>
      </c>
      <c r="B32" s="751" t="s">
        <v>7</v>
      </c>
      <c r="C32" s="751" t="s">
        <v>8</v>
      </c>
      <c r="D32" s="751" t="s">
        <v>9</v>
      </c>
    </row>
    <row r="33" spans="1:4" ht="18.75">
      <c r="A33" s="750" t="s">
        <v>10</v>
      </c>
      <c r="D33" s="751" t="s">
        <v>11</v>
      </c>
    </row>
    <row r="34" ht="18.75">
      <c r="A34" s="750" t="s">
        <v>12</v>
      </c>
    </row>
    <row r="35" ht="18.75">
      <c r="A35" s="750"/>
    </row>
    <row r="36" ht="18.75">
      <c r="A36" s="750" t="s">
        <v>13</v>
      </c>
    </row>
    <row r="37" ht="18.75">
      <c r="A37" s="750" t="s">
        <v>14</v>
      </c>
    </row>
    <row r="38" spans="1:11" ht="19.5" thickBot="1">
      <c r="A38" s="752"/>
      <c r="B38" s="753"/>
      <c r="C38" s="753"/>
      <c r="D38" s="753"/>
      <c r="E38" s="753"/>
      <c r="F38" s="758"/>
      <c r="G38" s="758"/>
      <c r="H38" s="759"/>
      <c r="I38" s="759"/>
      <c r="J38" s="759"/>
      <c r="K38" s="754"/>
    </row>
    <row r="39" spans="1:5" ht="19.5" thickTop="1">
      <c r="A39" s="750"/>
      <c r="B39" s="754"/>
      <c r="C39" s="754"/>
      <c r="D39" s="754"/>
      <c r="E39" s="754"/>
    </row>
    <row r="40" ht="18.75">
      <c r="A40" s="755" t="s">
        <v>15</v>
      </c>
    </row>
    <row r="41" ht="18.75">
      <c r="A41" s="750" t="s">
        <v>1515</v>
      </c>
    </row>
    <row r="42" ht="18.75">
      <c r="A42" s="750" t="s">
        <v>1101</v>
      </c>
    </row>
    <row r="43" ht="18.75">
      <c r="A43" s="750" t="s">
        <v>1516</v>
      </c>
    </row>
    <row r="44" ht="18.75">
      <c r="A44" s="750" t="s">
        <v>1517</v>
      </c>
    </row>
    <row r="45" ht="18.75">
      <c r="A45" s="750"/>
    </row>
    <row r="46" ht="18.75">
      <c r="A46" s="750" t="s">
        <v>785</v>
      </c>
    </row>
    <row r="47" ht="18.75">
      <c r="A47" s="750" t="s">
        <v>1518</v>
      </c>
    </row>
    <row r="48" ht="18.75">
      <c r="A48" s="750" t="s">
        <v>1519</v>
      </c>
    </row>
    <row r="49" ht="18.75">
      <c r="A49" s="750" t="s">
        <v>1520</v>
      </c>
    </row>
    <row r="50" ht="18.75">
      <c r="A50" s="750" t="s">
        <v>1521</v>
      </c>
    </row>
    <row r="51" ht="18.75">
      <c r="A51" s="750" t="s">
        <v>1522</v>
      </c>
    </row>
    <row r="52" ht="18.75">
      <c r="A52" s="750"/>
    </row>
    <row r="53" spans="1:2" ht="18.75">
      <c r="A53" s="750"/>
      <c r="B53" s="751" t="s">
        <v>1523</v>
      </c>
    </row>
    <row r="54" spans="1:4" ht="18.75">
      <c r="A54" s="750" t="s">
        <v>1524</v>
      </c>
      <c r="D54" s="751" t="s">
        <v>1525</v>
      </c>
    </row>
    <row r="55" ht="18.75">
      <c r="A55" s="750" t="s">
        <v>1526</v>
      </c>
    </row>
    <row r="56" ht="18.75">
      <c r="A56" s="750"/>
    </row>
    <row r="57" ht="18.75">
      <c r="A57" s="750" t="s">
        <v>13</v>
      </c>
    </row>
    <row r="58" ht="18.75">
      <c r="A58" s="750" t="s">
        <v>14</v>
      </c>
    </row>
    <row r="59" ht="18.75">
      <c r="A59" s="750"/>
    </row>
    <row r="60" ht="18.75">
      <c r="A60" s="754"/>
    </row>
    <row r="61" ht="18.75">
      <c r="A61" s="754"/>
    </row>
    <row r="62" ht="18.75">
      <c r="A62" s="754"/>
    </row>
    <row r="63" ht="18.75">
      <c r="A63" s="754"/>
    </row>
    <row r="64" ht="18.75">
      <c r="A64" s="754"/>
    </row>
    <row r="65" ht="18.75">
      <c r="A65" s="754"/>
    </row>
    <row r="66" ht="18.75">
      <c r="A66" s="754"/>
    </row>
  </sheetData>
  <sheetProtection/>
  <printOptions horizontalCentered="1"/>
  <pageMargins left="0.5" right="0.5" top="0.5" bottom="0.5" header="0.5" footer="0.5"/>
  <pageSetup fitToHeight="1" fitToWidth="1" horizontalDpi="300" verticalDpi="300" orientation="landscape" scale="48" r:id="rId1"/>
  <headerFooter alignWithMargins="0">
    <oddFooter>&amp;C&amp;[Page 46</oddFooter>
  </headerFooter>
</worksheet>
</file>

<file path=xl/worksheets/sheet48.xml><?xml version="1.0" encoding="utf-8"?>
<worksheet xmlns="http://schemas.openxmlformats.org/spreadsheetml/2006/main" xmlns:r="http://schemas.openxmlformats.org/officeDocument/2006/relationships">
  <dimension ref="A1:CB10"/>
  <sheetViews>
    <sheetView zoomScalePageLayoutView="0" workbookViewId="0" topLeftCell="A1">
      <selection activeCell="B3" sqref="B3"/>
    </sheetView>
  </sheetViews>
  <sheetFormatPr defaultColWidth="9.00390625" defaultRowHeight="15.75"/>
  <cols>
    <col min="1" max="1" width="11.875" style="0" customWidth="1"/>
    <col min="4" max="4" width="9.875" style="0" customWidth="1"/>
    <col min="5" max="5" width="13.25390625" style="0" customWidth="1"/>
    <col min="7" max="7" width="12.375" style="0" customWidth="1"/>
    <col min="9" max="9" width="11.875" style="0" customWidth="1"/>
    <col min="11" max="11" width="12.875" style="0" customWidth="1"/>
    <col min="13" max="13" width="22.625" style="0" customWidth="1"/>
    <col min="18" max="18" width="23.375" style="0" customWidth="1"/>
    <col min="19" max="19" width="22.50390625" style="0" customWidth="1"/>
    <col min="20" max="20" width="17.875" style="0" customWidth="1"/>
    <col min="21" max="21" width="22.50390625" style="0" customWidth="1"/>
    <col min="22" max="22" width="21.25390625" style="0" customWidth="1"/>
    <col min="23" max="23" width="14.625" style="0" customWidth="1"/>
    <col min="24" max="24" width="14.75390625" style="0" customWidth="1"/>
    <col min="25" max="25" width="15.75390625" style="0" customWidth="1"/>
    <col min="26" max="26" width="13.375" style="0" customWidth="1"/>
    <col min="27" max="27" width="19.75390625" style="0" customWidth="1"/>
    <col min="28" max="28" width="16.375" style="0" customWidth="1"/>
    <col min="29" max="29" width="25.50390625" style="0" customWidth="1"/>
    <col min="30" max="30" width="25.25390625" style="0" customWidth="1"/>
    <col min="31" max="31" width="24.375" style="0" customWidth="1"/>
    <col min="32" max="32" width="26.50390625" style="0" customWidth="1"/>
    <col min="33" max="33" width="29.25390625" style="0" customWidth="1"/>
    <col min="34" max="34" width="24.625" style="0" customWidth="1"/>
    <col min="35" max="35" width="32.125" style="0" customWidth="1"/>
    <col min="36" max="36" width="20.00390625" style="0" customWidth="1"/>
    <col min="37" max="37" width="20.25390625" style="0" customWidth="1"/>
    <col min="38" max="39" width="22.375" style="0" customWidth="1"/>
    <col min="40" max="40" width="17.50390625" style="0" customWidth="1"/>
    <col min="41" max="41" width="19.375" style="0" customWidth="1"/>
    <col min="42" max="42" width="16.375" style="0" customWidth="1"/>
    <col min="43" max="43" width="18.125" style="0" customWidth="1"/>
    <col min="44" max="44" width="18.00390625" style="0" customWidth="1"/>
    <col min="45" max="45" width="20.75390625" style="0" customWidth="1"/>
    <col min="46" max="46" width="14.25390625" style="0" customWidth="1"/>
    <col min="47" max="47" width="21.375" style="0" customWidth="1"/>
    <col min="48" max="48" width="24.125" style="0" customWidth="1"/>
    <col min="49" max="52" width="19.50390625" style="0" customWidth="1"/>
    <col min="53" max="53" width="21.00390625" style="0" customWidth="1"/>
    <col min="54" max="54" width="23.25390625" style="0" customWidth="1"/>
    <col min="55" max="55" width="17.00390625" style="0" customWidth="1"/>
    <col min="56" max="56" width="17.625" style="0" customWidth="1"/>
    <col min="57" max="58" width="20.00390625" style="0" customWidth="1"/>
    <col min="59" max="59" width="20.625" style="0" customWidth="1"/>
    <col min="60" max="61" width="22.50390625" style="0" customWidth="1"/>
    <col min="62" max="63" width="14.00390625" style="0" customWidth="1"/>
    <col min="64" max="66" width="16.625" style="0" customWidth="1"/>
    <col min="67" max="68" width="19.50390625" style="0" customWidth="1"/>
    <col min="69" max="69" width="17.625" style="0" customWidth="1"/>
    <col min="70" max="75" width="19.50390625" style="0" customWidth="1"/>
    <col min="76" max="76" width="14.50390625" style="0" customWidth="1"/>
    <col min="77" max="77" width="17.00390625" style="0" customWidth="1"/>
    <col min="78" max="78" width="21.00390625" style="0" customWidth="1"/>
    <col min="79" max="79" width="17.625" style="0" customWidth="1"/>
    <col min="80" max="80" width="21.625" style="0" customWidth="1"/>
  </cols>
  <sheetData>
    <row r="1" spans="1:80" ht="15.75">
      <c r="A1" t="s">
        <v>685</v>
      </c>
      <c r="B1" t="s">
        <v>686</v>
      </c>
      <c r="C1" t="s">
        <v>687</v>
      </c>
      <c r="D1" t="s">
        <v>1165</v>
      </c>
      <c r="E1" t="s">
        <v>1166</v>
      </c>
      <c r="F1" t="s">
        <v>688</v>
      </c>
      <c r="G1" t="s">
        <v>689</v>
      </c>
      <c r="H1" t="s">
        <v>690</v>
      </c>
      <c r="I1" t="s">
        <v>691</v>
      </c>
      <c r="J1" t="s">
        <v>692</v>
      </c>
      <c r="K1" t="s">
        <v>693</v>
      </c>
      <c r="L1" t="s">
        <v>694</v>
      </c>
      <c r="M1" t="s">
        <v>1607</v>
      </c>
      <c r="N1" t="s">
        <v>695</v>
      </c>
      <c r="O1" t="s">
        <v>696</v>
      </c>
      <c r="P1" t="s">
        <v>711</v>
      </c>
      <c r="Q1" t="s">
        <v>697</v>
      </c>
      <c r="R1" t="s">
        <v>713</v>
      </c>
      <c r="S1" t="s">
        <v>712</v>
      </c>
      <c r="T1" t="s">
        <v>698</v>
      </c>
      <c r="U1" t="s">
        <v>714</v>
      </c>
      <c r="V1" t="s">
        <v>715</v>
      </c>
      <c r="W1" t="s">
        <v>699</v>
      </c>
      <c r="X1" t="s">
        <v>700</v>
      </c>
      <c r="Y1" t="s">
        <v>701</v>
      </c>
      <c r="Z1" t="s">
        <v>702</v>
      </c>
      <c r="AA1" t="s">
        <v>703</v>
      </c>
      <c r="AB1" t="s">
        <v>704</v>
      </c>
      <c r="AC1" t="s">
        <v>84</v>
      </c>
      <c r="AD1" t="s">
        <v>85</v>
      </c>
      <c r="AE1" t="s">
        <v>86</v>
      </c>
      <c r="AF1" t="s">
        <v>87</v>
      </c>
      <c r="AG1" t="s">
        <v>88</v>
      </c>
      <c r="AH1" t="s">
        <v>1591</v>
      </c>
      <c r="AI1" t="s">
        <v>1592</v>
      </c>
      <c r="AJ1" t="s">
        <v>1593</v>
      </c>
      <c r="AK1" t="s">
        <v>1594</v>
      </c>
      <c r="AL1" t="s">
        <v>1595</v>
      </c>
      <c r="AM1" t="s">
        <v>1596</v>
      </c>
      <c r="AN1" t="s">
        <v>1597</v>
      </c>
      <c r="AO1" t="s">
        <v>1598</v>
      </c>
      <c r="AP1" t="s">
        <v>1599</v>
      </c>
      <c r="AQ1" t="s">
        <v>1600</v>
      </c>
      <c r="AR1" t="s">
        <v>1601</v>
      </c>
      <c r="AS1" t="s">
        <v>1602</v>
      </c>
      <c r="AT1" t="s">
        <v>1603</v>
      </c>
      <c r="AU1" t="s">
        <v>1604</v>
      </c>
      <c r="AV1" t="s">
        <v>1605</v>
      </c>
      <c r="AW1" t="s">
        <v>69</v>
      </c>
      <c r="AX1" t="s">
        <v>70</v>
      </c>
      <c r="AY1" t="s">
        <v>1606</v>
      </c>
      <c r="AZ1" t="s">
        <v>81</v>
      </c>
      <c r="BA1" t="s">
        <v>82</v>
      </c>
      <c r="BB1" t="s">
        <v>83</v>
      </c>
      <c r="BC1" t="s">
        <v>705</v>
      </c>
      <c r="BD1" t="s">
        <v>706</v>
      </c>
      <c r="BE1" t="s">
        <v>707</v>
      </c>
      <c r="BF1" t="s">
        <v>717</v>
      </c>
      <c r="BG1" t="s">
        <v>718</v>
      </c>
      <c r="BH1" t="s">
        <v>716</v>
      </c>
      <c r="BI1" t="s">
        <v>719</v>
      </c>
      <c r="BJ1" t="s">
        <v>720</v>
      </c>
      <c r="BK1" t="s">
        <v>71</v>
      </c>
      <c r="BL1" t="s">
        <v>721</v>
      </c>
      <c r="BM1" t="s">
        <v>76</v>
      </c>
      <c r="BN1" t="s">
        <v>72</v>
      </c>
      <c r="BO1" t="s">
        <v>722</v>
      </c>
      <c r="BP1" t="s">
        <v>77</v>
      </c>
      <c r="BQ1" t="s">
        <v>73</v>
      </c>
      <c r="BR1" t="s">
        <v>723</v>
      </c>
      <c r="BS1" t="s">
        <v>645</v>
      </c>
      <c r="BT1" t="s">
        <v>74</v>
      </c>
      <c r="BU1" t="s">
        <v>78</v>
      </c>
      <c r="BV1" t="s">
        <v>75</v>
      </c>
      <c r="BW1" t="s">
        <v>79</v>
      </c>
      <c r="BX1" t="s">
        <v>708</v>
      </c>
      <c r="BY1" t="s">
        <v>724</v>
      </c>
      <c r="BZ1" t="s">
        <v>709</v>
      </c>
      <c r="CA1" t="s">
        <v>710</v>
      </c>
      <c r="CB1" t="s">
        <v>80</v>
      </c>
    </row>
    <row r="2" spans="1:80" ht="15.75">
      <c r="A2">
        <f>Title!A5</f>
        <v>0</v>
      </c>
      <c r="B2" s="1150">
        <v>2023</v>
      </c>
      <c r="C2" s="1151">
        <f>'200-Balance Sheet'!F10</f>
        <v>0</v>
      </c>
      <c r="D2" s="1151">
        <f>SUM('200-Balance Sheet'!F10:F18)</f>
        <v>0</v>
      </c>
      <c r="E2" s="1151">
        <f>SUM('200-Balance Sheet'!F19:F23)</f>
        <v>0</v>
      </c>
      <c r="F2" s="1152">
        <f>'200-Balance Sheet'!F18</f>
        <v>0</v>
      </c>
      <c r="G2" s="1152">
        <f>'200-Balance Sheet'!F21</f>
        <v>0</v>
      </c>
      <c r="H2" s="1152">
        <f>'200-Balance Sheet'!F16</f>
        <v>0</v>
      </c>
      <c r="I2" s="1152">
        <f>'200-1'!F26</f>
        <v>0</v>
      </c>
      <c r="J2" s="1152">
        <f>'200-Balance Sheet'!F19</f>
        <v>0</v>
      </c>
      <c r="K2" s="1152">
        <f>'200-Balance Sheet'!F10+'200-Balance Sheet'!F19</f>
        <v>0</v>
      </c>
      <c r="L2" s="1153">
        <f>'200.3'!F29</f>
        <v>0</v>
      </c>
      <c r="M2" s="1153">
        <f>'200-1'!F26</f>
        <v>0</v>
      </c>
      <c r="N2" s="1153">
        <f>'400-Revenues'!E41</f>
        <v>0</v>
      </c>
      <c r="O2" s="1153">
        <f>'400-Expenses'!E11</f>
        <v>0</v>
      </c>
      <c r="P2" s="1153">
        <f>'400-Expenses'!E12</f>
        <v>0</v>
      </c>
      <c r="Q2" s="1153">
        <f>'400-Expenses'!E13</f>
        <v>0</v>
      </c>
      <c r="R2" s="1153">
        <f>'400-Expenses'!E16</f>
        <v>0</v>
      </c>
      <c r="S2" s="1153">
        <f>'400-Expenses'!E17</f>
        <v>0</v>
      </c>
      <c r="T2" s="1153">
        <f>'400-Expenses'!E18</f>
        <v>0</v>
      </c>
      <c r="U2" s="1153">
        <f>'400-Expenses'!E23</f>
        <v>0</v>
      </c>
      <c r="V2" s="1153">
        <f>'400-Expenses'!E24</f>
        <v>0</v>
      </c>
      <c r="W2" s="1153">
        <f>SUM('400-Expenses'!E23:E27)</f>
        <v>0</v>
      </c>
      <c r="X2" s="1153">
        <f>'400-Expenses'!E30</f>
        <v>0</v>
      </c>
      <c r="Y2" s="1153">
        <f>('400-Revenues'!E41)-('400-Expenses'!E30)</f>
        <v>0</v>
      </c>
      <c r="Z2" s="1153">
        <f>'400-Expenses'!E46</f>
        <v>0</v>
      </c>
      <c r="AA2" s="1153">
        <f>'400-Expenses'!E55</f>
        <v>0</v>
      </c>
      <c r="AB2" s="1153">
        <f>'400.1-Expenses'!E24</f>
        <v>0</v>
      </c>
      <c r="AC2" s="1153">
        <f>'405-O&amp;M Exp'!E63</f>
        <v>0</v>
      </c>
      <c r="AD2" s="1153">
        <f>'405.1-O&amp;M Exp'!E56</f>
        <v>0</v>
      </c>
      <c r="AE2" s="1153">
        <f>'405.1-O&amp;M Exp'!E63</f>
        <v>0</v>
      </c>
      <c r="AF2" s="1153">
        <f>'405.1-O&amp;M Exp'!E17</f>
        <v>0</v>
      </c>
      <c r="AG2" s="1153">
        <f>'405.1-O&amp;M Exp'!E28</f>
        <v>0</v>
      </c>
      <c r="AH2" s="1153">
        <f>SUM('405.1-O&amp;M Exp'!E66:E70)+('405.2-O&amp;M Exp'!E9)+('405.2-O&amp;M Exp'!E12)</f>
        <v>0</v>
      </c>
      <c r="AI2" s="1153">
        <f>SUM('405.2-O&amp;M Exp'!E10:E11,'405.2-O&amp;M Exp'!E14:E17)</f>
        <v>0</v>
      </c>
      <c r="AJ2" s="1153">
        <f>'405.2-O&amp;M Exp'!E20</f>
        <v>0</v>
      </c>
      <c r="AK2" s="1153">
        <f>'405.2-O&amp;M Exp'!E21</f>
        <v>0</v>
      </c>
      <c r="AL2" s="1153">
        <f>'405.2-O&amp;M Exp'!E38</f>
        <v>0</v>
      </c>
      <c r="AM2" s="1153">
        <f>'405.2-O&amp;M Exp'!E48</f>
        <v>0</v>
      </c>
      <c r="AN2" s="1153">
        <f>'405.3-O&amp;M Exp'!E53</f>
        <v>0</v>
      </c>
      <c r="AO2" s="1153">
        <f>'405.3-O&amp;M Exp'!E63</f>
        <v>0</v>
      </c>
      <c r="AP2" s="1153">
        <f>'405.4-O&amp;M Exp'!E15</f>
        <v>0</v>
      </c>
      <c r="AQ2" s="1153">
        <f>'405.4-O&amp;M Exp'!E27</f>
        <v>0</v>
      </c>
      <c r="AR2" s="1153">
        <f>'405.4-O&amp;M Exp'!E35</f>
        <v>0</v>
      </c>
      <c r="AS2" s="1153">
        <f>'405.4-O&amp;M Exp'!E42</f>
        <v>0</v>
      </c>
      <c r="AT2" s="1153">
        <f>'405.4-O&amp;M Exp'!E51</f>
        <v>0</v>
      </c>
      <c r="AU2" s="1153">
        <f>'405.4-O&amp;M Exp'!E67</f>
        <v>0</v>
      </c>
      <c r="AV2" s="1153">
        <f>'405.4-O&amp;M Exp'!E70</f>
        <v>0</v>
      </c>
      <c r="AW2" s="1153">
        <f>'505-GasAcct'!D25</f>
        <v>0</v>
      </c>
      <c r="AX2" s="1153">
        <f>'505-GasAcct'!D50</f>
        <v>0</v>
      </c>
      <c r="AY2" s="1153">
        <f>'505-GasAcct'!D35</f>
        <v>0</v>
      </c>
      <c r="AZ2" s="1153">
        <f>'515-Wells_Meters'!F45</f>
        <v>0</v>
      </c>
      <c r="BA2" s="1153">
        <f>'515-Wells_Meters'!G45</f>
        <v>0</v>
      </c>
      <c r="BB2" s="1153">
        <f>'515-Wells_Meters'!F47</f>
        <v>0</v>
      </c>
      <c r="BC2" s="1153">
        <f>'600-Cust._Class'!D25</f>
        <v>0</v>
      </c>
      <c r="BD2" s="1153">
        <f>'600-Cust._Class'!D36</f>
        <v>0</v>
      </c>
      <c r="BE2" s="1153">
        <f>'600-Cust._Class'!D44</f>
        <v>0</v>
      </c>
      <c r="BF2" s="1153">
        <f>SUM('600-Cust._Class'!D45:D47)</f>
        <v>0</v>
      </c>
      <c r="BG2" s="1153">
        <f>'600-Cust._Class'!D48</f>
        <v>0</v>
      </c>
      <c r="BH2" s="1153">
        <f>'600-Cust._Class'!D51</f>
        <v>0</v>
      </c>
      <c r="BI2" s="1153">
        <f>SUM('600-Cust._Class'!D24,'600-Cust._Class'!D35,'600-Cust._Class'!D43)</f>
        <v>0</v>
      </c>
      <c r="BJ2" s="1153">
        <f>SUM('600-Cust._Class'!D48,'600-Cust._Class'!D51)</f>
        <v>0</v>
      </c>
      <c r="BK2" s="1153">
        <f>'600-Cust._Class'!G25</f>
        <v>0</v>
      </c>
      <c r="BL2" s="1153">
        <f>'600-Cust._Class'!F25</f>
        <v>0</v>
      </c>
      <c r="BM2" s="1153">
        <f>'600-Cust._Class'!E25</f>
        <v>0</v>
      </c>
      <c r="BN2" s="1153">
        <f>'600-Cust._Class'!G36</f>
        <v>0</v>
      </c>
      <c r="BO2" s="1153">
        <f>'600-Cust._Class'!F36</f>
        <v>0</v>
      </c>
      <c r="BP2" s="1153">
        <f>'600-Cust._Class'!E36</f>
        <v>0</v>
      </c>
      <c r="BQ2" s="1153">
        <f>'600-Cust._Class'!G44</f>
        <v>0</v>
      </c>
      <c r="BR2" s="1153">
        <f>'600-Cust._Class'!F44</f>
        <v>0</v>
      </c>
      <c r="BS2" s="1153">
        <f>'600-Cust._Class'!E44</f>
        <v>0</v>
      </c>
      <c r="BT2" s="1153">
        <f>SUM('600-Cust._Class'!G24,'600-Cust._Class'!G35,'600-Cust._Class'!G43)</f>
        <v>0</v>
      </c>
      <c r="BU2" s="1153">
        <f>SUM('600-Cust._Class'!E24,'600-Cust._Class'!E35,'600-Cust._Class'!E43)</f>
        <v>0</v>
      </c>
      <c r="BV2" s="1153">
        <f>SUM('600-Cust._Class'!G45:G47)</f>
        <v>0</v>
      </c>
      <c r="BW2" s="1153">
        <f>SUM('600-Cust._Class'!E45:E47)</f>
        <v>0</v>
      </c>
      <c r="BX2" s="1153">
        <f>'600-Cust._Class'!G25</f>
        <v>0</v>
      </c>
      <c r="BY2" s="1153">
        <f>'600-Cust._Class'!G51</f>
        <v>0</v>
      </c>
      <c r="BZ2" s="1154" t="e">
        <f>'600-Cust._Class'!F25/'600-Cust._Class'!D25</f>
        <v>#DIV/0!</v>
      </c>
      <c r="CA2" s="1154" t="e">
        <f>'600-Cust._Class'!G25/'600-Cust._Class'!D25</f>
        <v>#DIV/0!</v>
      </c>
      <c r="CB2" s="1153">
        <f>'605-employees'!C17</f>
        <v>0</v>
      </c>
    </row>
    <row r="10" spans="1:4" ht="18.75">
      <c r="A10" s="1221" t="s">
        <v>1785</v>
      </c>
      <c r="B10" s="1221"/>
      <c r="C10" s="1221"/>
      <c r="D10" s="1221"/>
    </row>
  </sheetData>
  <sheetProtection password="CC64" sheet="1" objects="1" scenarios="1"/>
  <mergeCells count="1">
    <mergeCell ref="A10:D10"/>
  </mergeCells>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showGridLines="0" zoomScale="75" zoomScaleNormal="75" zoomScalePageLayoutView="0" workbookViewId="0" topLeftCell="A1">
      <selection activeCell="O44" sqref="O44"/>
    </sheetView>
  </sheetViews>
  <sheetFormatPr defaultColWidth="9.00390625" defaultRowHeight="15.75"/>
  <cols>
    <col min="1" max="1" width="11.625" style="0" customWidth="1"/>
    <col min="10" max="10" width="9.875" style="0" customWidth="1"/>
  </cols>
  <sheetData>
    <row r="1" spans="1:17" s="2" customFormat="1" ht="16.5" thickBot="1">
      <c r="A1" s="1" t="str">
        <f>'Table Contents'!$A$1</f>
        <v>Annual Report of:                                                                                                                 Year Ended December 31, 2023</v>
      </c>
      <c r="B1" s="1"/>
      <c r="C1" s="1"/>
      <c r="D1" s="1"/>
      <c r="E1" s="53"/>
      <c r="F1" s="1"/>
      <c r="G1" s="54"/>
      <c r="H1" s="1"/>
      <c r="I1" s="54"/>
      <c r="J1" s="54"/>
      <c r="K1" s="54"/>
      <c r="L1" s="3"/>
      <c r="M1" s="3"/>
      <c r="N1" s="3"/>
      <c r="O1" s="3"/>
      <c r="P1" s="3"/>
      <c r="Q1" s="3"/>
    </row>
    <row r="2" spans="1:17" s="287" customFormat="1" ht="15.75">
      <c r="A2" s="306"/>
      <c r="B2" s="306"/>
      <c r="C2" s="306"/>
      <c r="D2" s="306"/>
      <c r="E2" s="296"/>
      <c r="F2" s="296"/>
      <c r="G2" s="306"/>
      <c r="H2" s="306"/>
      <c r="I2" s="296"/>
      <c r="J2"/>
      <c r="K2"/>
      <c r="L2" s="312"/>
      <c r="M2" s="312"/>
      <c r="N2" s="312"/>
      <c r="O2" s="312"/>
      <c r="P2" s="312"/>
      <c r="Q2" s="312"/>
    </row>
    <row r="4" spans="1:10" ht="15.75">
      <c r="A4" s="38"/>
      <c r="B4" s="3"/>
      <c r="C4" s="3"/>
      <c r="D4" s="463" t="s">
        <v>1106</v>
      </c>
      <c r="E4" s="189"/>
      <c r="F4" s="189"/>
      <c r="G4" s="3"/>
      <c r="H4" s="2"/>
      <c r="I4" s="3"/>
      <c r="J4" s="3"/>
    </row>
    <row r="5" spans="1:10" ht="15.75">
      <c r="A5" s="38"/>
      <c r="B5" s="38"/>
      <c r="C5" s="38"/>
      <c r="D5" s="38"/>
      <c r="E5" s="295"/>
      <c r="F5" s="38"/>
      <c r="G5" s="38"/>
      <c r="H5" s="296"/>
      <c r="I5" s="296"/>
      <c r="J5" s="296"/>
    </row>
    <row r="6" spans="1:10" ht="15.75">
      <c r="A6" s="306" t="s">
        <v>1107</v>
      </c>
      <c r="B6" s="306"/>
      <c r="C6" s="306"/>
      <c r="D6" s="306"/>
      <c r="E6" s="296"/>
      <c r="F6" s="296"/>
      <c r="G6" s="306"/>
      <c r="H6" s="306"/>
      <c r="I6" s="296"/>
      <c r="J6" s="292"/>
    </row>
    <row r="7" ht="15.75">
      <c r="A7" t="s">
        <v>1108</v>
      </c>
    </row>
    <row r="8" ht="15.75">
      <c r="A8" t="s">
        <v>1109</v>
      </c>
    </row>
    <row r="10" ht="15.75">
      <c r="A10" t="s">
        <v>1110</v>
      </c>
    </row>
    <row r="11" ht="15.75">
      <c r="A11" t="s">
        <v>1111</v>
      </c>
    </row>
    <row r="12" ht="15.75">
      <c r="A12" t="s">
        <v>1112</v>
      </c>
    </row>
    <row r="13" ht="15.75">
      <c r="A13" t="s">
        <v>1113</v>
      </c>
    </row>
    <row r="14" ht="15.75">
      <c r="A14" t="s">
        <v>1114</v>
      </c>
    </row>
    <row r="15" ht="15.75">
      <c r="A15" t="s">
        <v>1115</v>
      </c>
    </row>
    <row r="16" ht="15.75">
      <c r="A16" t="s">
        <v>16</v>
      </c>
    </row>
    <row r="17" ht="15.75">
      <c r="A17" t="s">
        <v>17</v>
      </c>
    </row>
    <row r="18" ht="15.75">
      <c r="A18" t="s">
        <v>18</v>
      </c>
    </row>
    <row r="19" ht="15.75">
      <c r="A19" t="s">
        <v>19</v>
      </c>
    </row>
    <row r="20" ht="15.75">
      <c r="A20" t="s">
        <v>20</v>
      </c>
    </row>
    <row r="21" ht="15.75">
      <c r="A21" t="s">
        <v>21</v>
      </c>
    </row>
    <row r="22" ht="15.75">
      <c r="A22" t="s">
        <v>22</v>
      </c>
    </row>
    <row r="23" ht="15.75">
      <c r="A23" t="s">
        <v>23</v>
      </c>
    </row>
    <row r="24" ht="15.75">
      <c r="A24" t="s">
        <v>24</v>
      </c>
    </row>
    <row r="25" ht="15.75">
      <c r="A25" t="s">
        <v>25</v>
      </c>
    </row>
    <row r="26" ht="15.75">
      <c r="A26" t="s">
        <v>638</v>
      </c>
    </row>
    <row r="27" ht="15.75">
      <c r="A27" t="s">
        <v>639</v>
      </c>
    </row>
    <row r="28" ht="15.75">
      <c r="A28" t="s">
        <v>640</v>
      </c>
    </row>
    <row r="29" ht="15.75">
      <c r="A29" t="s">
        <v>641</v>
      </c>
    </row>
    <row r="30" ht="15.75">
      <c r="A30" t="s">
        <v>642</v>
      </c>
    </row>
  </sheetData>
  <sheetProtection/>
  <printOptions/>
  <pageMargins left="0.75" right="0.75" top="1" bottom="1" header="0.5" footer="0.5"/>
  <pageSetup fitToHeight="1" fitToWidth="1" horizontalDpi="300" verticalDpi="300" orientation="portrait" scale="83" r:id="rId1"/>
  <headerFooter alignWithMargins="0">
    <oddFooter>&amp;C&amp;[Page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1" sqref="A1"/>
    </sheetView>
  </sheetViews>
  <sheetFormatPr defaultColWidth="9.00390625" defaultRowHeight="15.75"/>
  <sheetData>
    <row r="1" spans="1:11" ht="16.5" thickBot="1">
      <c r="A1" s="660" t="str">
        <f>'Table Contents'!$A$1</f>
        <v>Annual Report of:                                                                                                                 Year Ended December 31, 2023</v>
      </c>
      <c r="B1" s="660"/>
      <c r="C1" s="660"/>
      <c r="D1" s="660"/>
      <c r="E1" s="660"/>
      <c r="F1" s="660"/>
      <c r="G1" s="660"/>
      <c r="H1" s="660"/>
      <c r="I1" s="660"/>
      <c r="J1" s="621"/>
      <c r="K1" s="620"/>
    </row>
    <row r="2" spans="1:9" ht="20.25">
      <c r="A2" s="661" t="s">
        <v>643</v>
      </c>
      <c r="B2" s="464"/>
      <c r="C2" s="464"/>
      <c r="D2" s="464"/>
      <c r="E2" s="464"/>
      <c r="F2" s="464"/>
      <c r="G2" s="464"/>
      <c r="H2" s="464"/>
      <c r="I2" s="464"/>
    </row>
    <row r="3" spans="1:9" ht="26.25">
      <c r="A3" s="465"/>
      <c r="B3" s="466"/>
      <c r="C3" s="466"/>
      <c r="D3" s="466"/>
      <c r="E3" s="466"/>
      <c r="F3" s="466"/>
      <c r="G3" s="466"/>
      <c r="H3" s="466"/>
      <c r="I3" s="466"/>
    </row>
    <row r="4" spans="1:9" ht="16.5">
      <c r="A4" s="463" t="s">
        <v>644</v>
      </c>
      <c r="B4" s="3"/>
      <c r="C4" s="3"/>
      <c r="D4" s="3"/>
      <c r="E4" s="3"/>
      <c r="F4" s="3"/>
      <c r="G4" s="3"/>
      <c r="H4" s="467"/>
      <c r="I4" s="467"/>
    </row>
    <row r="5" spans="1:9" ht="16.5">
      <c r="A5" s="3"/>
      <c r="B5" s="3"/>
      <c r="C5" s="3"/>
      <c r="D5" s="3"/>
      <c r="E5" s="3"/>
      <c r="F5" s="3"/>
      <c r="G5" s="3"/>
      <c r="H5" s="467"/>
      <c r="I5" s="467"/>
    </row>
    <row r="6" spans="1:9" ht="16.5">
      <c r="A6" s="463" t="s">
        <v>1706</v>
      </c>
      <c r="B6" s="3"/>
      <c r="C6" s="3"/>
      <c r="D6" s="3"/>
      <c r="E6" s="3"/>
      <c r="F6" s="3"/>
      <c r="G6" s="3"/>
      <c r="H6" s="467"/>
      <c r="I6" s="467"/>
    </row>
    <row r="7" spans="1:9" ht="16.5">
      <c r="A7" s="3" t="s">
        <v>1707</v>
      </c>
      <c r="B7" s="3"/>
      <c r="C7" s="3"/>
      <c r="D7" s="3"/>
      <c r="E7" s="3"/>
      <c r="F7" s="3"/>
      <c r="G7" s="3"/>
      <c r="H7" s="467"/>
      <c r="I7" s="467"/>
    </row>
    <row r="8" spans="1:9" ht="16.5">
      <c r="A8" s="3" t="s">
        <v>1708</v>
      </c>
      <c r="B8" s="3"/>
      <c r="C8" s="3"/>
      <c r="D8" s="3"/>
      <c r="E8" s="3"/>
      <c r="F8" s="3"/>
      <c r="G8" s="3"/>
      <c r="H8" s="467"/>
      <c r="I8" s="467"/>
    </row>
    <row r="9" spans="1:9" ht="16.5">
      <c r="A9" s="3"/>
      <c r="B9" s="3"/>
      <c r="C9" s="3"/>
      <c r="D9" s="3"/>
      <c r="E9" s="3"/>
      <c r="F9" s="3"/>
      <c r="G9" s="3"/>
      <c r="H9" s="467"/>
      <c r="I9" s="467"/>
    </row>
    <row r="10" spans="1:9" ht="16.5">
      <c r="A10" s="463" t="s">
        <v>1709</v>
      </c>
      <c r="B10" s="3"/>
      <c r="C10" s="3"/>
      <c r="D10" s="3"/>
      <c r="E10" s="3"/>
      <c r="F10" s="3"/>
      <c r="G10" s="3"/>
      <c r="H10" s="467"/>
      <c r="I10" s="467"/>
    </row>
    <row r="11" spans="1:9" ht="16.5">
      <c r="A11" s="3" t="s">
        <v>1710</v>
      </c>
      <c r="B11" s="3"/>
      <c r="C11" s="3"/>
      <c r="D11" s="3"/>
      <c r="E11" s="3"/>
      <c r="F11" s="3"/>
      <c r="G11" s="3"/>
      <c r="H11" s="467"/>
      <c r="I11" s="467"/>
    </row>
    <row r="12" spans="1:9" ht="16.5">
      <c r="A12" s="3"/>
      <c r="B12" s="3"/>
      <c r="C12" s="3"/>
      <c r="D12" s="3"/>
      <c r="E12" s="3"/>
      <c r="F12" s="3"/>
      <c r="G12" s="3"/>
      <c r="H12" s="467"/>
      <c r="I12" s="467"/>
    </row>
    <row r="13" spans="1:9" ht="16.5">
      <c r="A13" s="463" t="s">
        <v>1711</v>
      </c>
      <c r="B13" s="3"/>
      <c r="C13" s="3"/>
      <c r="D13" s="3"/>
      <c r="E13" s="3"/>
      <c r="F13" s="3"/>
      <c r="G13" s="3"/>
      <c r="H13" s="467"/>
      <c r="I13" s="467"/>
    </row>
    <row r="14" spans="1:9" ht="16.5">
      <c r="A14" s="3" t="s">
        <v>1712</v>
      </c>
      <c r="B14" s="3"/>
      <c r="C14" s="3"/>
      <c r="D14" s="3"/>
      <c r="E14" s="3"/>
      <c r="F14" s="3"/>
      <c r="G14" s="3"/>
      <c r="H14" s="467"/>
      <c r="I14" s="467"/>
    </row>
    <row r="15" spans="1:9" ht="16.5">
      <c r="A15" s="3" t="s">
        <v>1713</v>
      </c>
      <c r="B15" s="3"/>
      <c r="C15" s="3"/>
      <c r="D15" s="3"/>
      <c r="E15" s="3"/>
      <c r="F15" s="3"/>
      <c r="G15" s="3"/>
      <c r="H15" s="467"/>
      <c r="I15" s="467"/>
    </row>
    <row r="16" spans="1:9" ht="16.5">
      <c r="A16" s="3" t="s">
        <v>1714</v>
      </c>
      <c r="B16" s="3"/>
      <c r="C16" s="3"/>
      <c r="D16" s="3"/>
      <c r="E16" s="3"/>
      <c r="F16" s="3"/>
      <c r="G16" s="3"/>
      <c r="H16" s="467"/>
      <c r="I16" s="467"/>
    </row>
    <row r="17" spans="1:9" ht="16.5">
      <c r="A17" s="3" t="s">
        <v>1715</v>
      </c>
      <c r="B17" s="3"/>
      <c r="C17" s="3"/>
      <c r="D17" s="3"/>
      <c r="E17" s="3"/>
      <c r="F17" s="3"/>
      <c r="G17" s="3"/>
      <c r="H17" s="467"/>
      <c r="I17" s="467"/>
    </row>
    <row r="18" spans="1:9" ht="16.5">
      <c r="A18" s="3" t="s">
        <v>1116</v>
      </c>
      <c r="B18" s="3"/>
      <c r="C18" s="3"/>
      <c r="D18" s="3"/>
      <c r="E18" s="3"/>
      <c r="F18" s="3"/>
      <c r="G18" s="3"/>
      <c r="H18" s="467"/>
      <c r="I18" s="467"/>
    </row>
    <row r="19" spans="1:9" ht="16.5">
      <c r="A19" s="3" t="s">
        <v>1117</v>
      </c>
      <c r="B19" s="3"/>
      <c r="C19" s="3"/>
      <c r="D19" s="3"/>
      <c r="E19" s="3"/>
      <c r="F19" s="3"/>
      <c r="G19" s="3"/>
      <c r="H19" s="467"/>
      <c r="I19" s="467"/>
    </row>
    <row r="20" spans="1:9" ht="16.5">
      <c r="A20" s="3"/>
      <c r="B20" s="3"/>
      <c r="C20" s="3"/>
      <c r="D20" s="3"/>
      <c r="E20" s="3"/>
      <c r="F20" s="3"/>
      <c r="G20" s="3"/>
      <c r="H20" s="467"/>
      <c r="I20" s="467"/>
    </row>
    <row r="21" spans="1:9" ht="16.5">
      <c r="A21" s="463" t="s">
        <v>1118</v>
      </c>
      <c r="B21" s="3"/>
      <c r="C21" s="3"/>
      <c r="D21" s="3"/>
      <c r="E21" s="3"/>
      <c r="F21" s="3"/>
      <c r="G21" s="3"/>
      <c r="H21" s="467"/>
      <c r="I21" s="467"/>
    </row>
    <row r="22" spans="1:9" ht="16.5">
      <c r="A22" s="3" t="s">
        <v>1119</v>
      </c>
      <c r="B22" s="3"/>
      <c r="C22" s="3"/>
      <c r="D22" s="3"/>
      <c r="E22" s="3"/>
      <c r="F22" s="3"/>
      <c r="G22" s="3"/>
      <c r="H22" s="467"/>
      <c r="I22" s="467"/>
    </row>
    <row r="23" spans="1:9" ht="16.5">
      <c r="A23" s="3"/>
      <c r="B23" s="3"/>
      <c r="C23" s="3"/>
      <c r="D23" s="3"/>
      <c r="E23" s="3"/>
      <c r="F23" s="3"/>
      <c r="G23" s="3"/>
      <c r="H23" s="467"/>
      <c r="I23" s="467"/>
    </row>
    <row r="24" spans="1:9" ht="16.5">
      <c r="A24" s="463" t="s">
        <v>1120</v>
      </c>
      <c r="B24" s="3"/>
      <c r="C24" s="3"/>
      <c r="D24" s="3"/>
      <c r="E24" s="3"/>
      <c r="F24" s="3"/>
      <c r="G24" s="3"/>
      <c r="H24" s="467"/>
      <c r="I24" s="467"/>
    </row>
    <row r="25" spans="1:9" ht="16.5">
      <c r="A25" s="3" t="s">
        <v>1121</v>
      </c>
      <c r="B25" s="3"/>
      <c r="C25" s="3"/>
      <c r="D25" s="3"/>
      <c r="E25" s="3"/>
      <c r="F25" s="3"/>
      <c r="G25" s="3"/>
      <c r="H25" s="467"/>
      <c r="I25" s="467"/>
    </row>
    <row r="26" spans="1:9" ht="16.5">
      <c r="A26" s="3" t="s">
        <v>49</v>
      </c>
      <c r="B26" s="3"/>
      <c r="C26" s="3"/>
      <c r="D26" s="3"/>
      <c r="E26" s="3"/>
      <c r="F26" s="3"/>
      <c r="G26" s="3"/>
      <c r="H26" s="467"/>
      <c r="I26" s="467"/>
    </row>
    <row r="27" spans="1:9" ht="16.5">
      <c r="A27" s="3" t="s">
        <v>50</v>
      </c>
      <c r="B27" s="3"/>
      <c r="C27" s="3"/>
      <c r="D27" s="3"/>
      <c r="E27" s="3"/>
      <c r="F27" s="3"/>
      <c r="G27" s="3"/>
      <c r="H27" s="467"/>
      <c r="I27" s="467"/>
    </row>
    <row r="28" spans="1:9" ht="16.5">
      <c r="A28" s="3" t="s">
        <v>51</v>
      </c>
      <c r="B28" s="3"/>
      <c r="C28" s="3"/>
      <c r="D28" s="3"/>
      <c r="E28" s="3"/>
      <c r="F28" s="3"/>
      <c r="G28" s="3"/>
      <c r="H28" s="467"/>
      <c r="I28" s="467"/>
    </row>
    <row r="29" spans="1:9" ht="16.5">
      <c r="A29" s="3" t="s">
        <v>52</v>
      </c>
      <c r="B29" s="3"/>
      <c r="C29" s="3"/>
      <c r="D29" s="3"/>
      <c r="E29" s="3"/>
      <c r="F29" s="3"/>
      <c r="G29" s="3"/>
      <c r="H29" s="467"/>
      <c r="I29" s="467"/>
    </row>
    <row r="30" spans="1:9" ht="16.5">
      <c r="A30" s="3"/>
      <c r="B30" s="3"/>
      <c r="C30" s="3"/>
      <c r="D30" s="3"/>
      <c r="E30" s="3"/>
      <c r="F30" s="3"/>
      <c r="G30" s="3"/>
      <c r="H30" s="467"/>
      <c r="I30" s="467"/>
    </row>
    <row r="31" spans="1:9" ht="16.5">
      <c r="A31" s="463" t="s">
        <v>53</v>
      </c>
      <c r="B31" s="3"/>
      <c r="C31" s="3"/>
      <c r="D31" s="3"/>
      <c r="E31" s="3"/>
      <c r="F31" s="3"/>
      <c r="G31" s="3"/>
      <c r="H31" s="467"/>
      <c r="I31" s="467"/>
    </row>
    <row r="32" spans="1:9" ht="16.5">
      <c r="A32" s="3" t="s">
        <v>54</v>
      </c>
      <c r="B32" s="3"/>
      <c r="C32" s="3"/>
      <c r="D32" s="3"/>
      <c r="E32" s="3"/>
      <c r="F32" s="3"/>
      <c r="G32" s="3"/>
      <c r="H32" s="467"/>
      <c r="I32" s="467"/>
    </row>
    <row r="33" spans="1:9" ht="16.5">
      <c r="A33" s="3" t="s">
        <v>55</v>
      </c>
      <c r="B33" s="3"/>
      <c r="C33" s="3"/>
      <c r="D33" s="3"/>
      <c r="E33" s="3"/>
      <c r="F33" s="3"/>
      <c r="G33" s="3"/>
      <c r="H33" s="467"/>
      <c r="I33" s="467"/>
    </row>
    <row r="34" spans="1:9" ht="16.5">
      <c r="A34" s="3" t="s">
        <v>56</v>
      </c>
      <c r="B34" s="3"/>
      <c r="C34" s="3"/>
      <c r="D34" s="3"/>
      <c r="E34" s="3"/>
      <c r="F34" s="3"/>
      <c r="G34" s="3"/>
      <c r="H34" s="467"/>
      <c r="I34" s="467"/>
    </row>
    <row r="35" spans="1:9" ht="16.5">
      <c r="A35" s="3" t="s">
        <v>173</v>
      </c>
      <c r="B35" s="3"/>
      <c r="C35" s="3"/>
      <c r="D35" s="3"/>
      <c r="E35" s="3"/>
      <c r="F35" s="3"/>
      <c r="G35" s="3"/>
      <c r="H35" s="467"/>
      <c r="I35" s="467"/>
    </row>
    <row r="36" spans="1:9" ht="16.5">
      <c r="A36" s="3" t="s">
        <v>174</v>
      </c>
      <c r="B36" s="3"/>
      <c r="C36" s="3"/>
      <c r="D36" s="3"/>
      <c r="E36" s="3"/>
      <c r="F36" s="3"/>
      <c r="G36" s="3"/>
      <c r="H36" s="467"/>
      <c r="I36" s="467"/>
    </row>
    <row r="37" spans="1:9" ht="16.5">
      <c r="A37" s="3"/>
      <c r="B37" s="3"/>
      <c r="C37" s="3"/>
      <c r="D37" s="3"/>
      <c r="E37" s="3"/>
      <c r="F37" s="3"/>
      <c r="G37" s="3"/>
      <c r="H37" s="467"/>
      <c r="I37" s="467"/>
    </row>
    <row r="38" spans="1:9" ht="16.5">
      <c r="A38" s="463" t="s">
        <v>175</v>
      </c>
      <c r="B38" s="3"/>
      <c r="C38" s="3"/>
      <c r="D38" s="3"/>
      <c r="E38" s="3"/>
      <c r="F38" s="3"/>
      <c r="G38" s="3"/>
      <c r="H38" s="467"/>
      <c r="I38" s="467"/>
    </row>
    <row r="39" spans="1:9" ht="16.5">
      <c r="A39" s="3" t="s">
        <v>176</v>
      </c>
      <c r="B39" s="3"/>
      <c r="C39" s="3"/>
      <c r="D39" s="3"/>
      <c r="E39" s="3"/>
      <c r="F39" s="3"/>
      <c r="G39" s="3"/>
      <c r="H39" s="467"/>
      <c r="I39" s="467"/>
    </row>
    <row r="40" spans="1:9" ht="16.5">
      <c r="A40" s="3" t="s">
        <v>177</v>
      </c>
      <c r="B40" s="3"/>
      <c r="C40" s="3"/>
      <c r="D40" s="3"/>
      <c r="E40" s="3"/>
      <c r="F40" s="3"/>
      <c r="G40" s="3"/>
      <c r="H40" s="467"/>
      <c r="I40" s="467"/>
    </row>
    <row r="41" spans="1:9" ht="16.5">
      <c r="A41" s="3"/>
      <c r="B41" s="3"/>
      <c r="C41" s="3"/>
      <c r="D41" s="3"/>
      <c r="E41" s="3"/>
      <c r="F41" s="3"/>
      <c r="G41" s="3"/>
      <c r="H41" s="467"/>
      <c r="I41" s="467"/>
    </row>
    <row r="44" ht="25.5" customHeight="1">
      <c r="A44" s="807"/>
    </row>
  </sheetData>
  <sheetProtection/>
  <printOptions/>
  <pageMargins left="0.75" right="0.75" top="1" bottom="1" header="0.5" footer="0.5"/>
  <pageSetup fitToHeight="1" fitToWidth="1" horizontalDpi="300" verticalDpi="300" orientation="portrait" scale="95" r:id="rId1"/>
  <headerFooter alignWithMargins="0">
    <oddFooter>&amp;C&amp;[Page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view="pageBreakPreview" zoomScaleSheetLayoutView="100" zoomScalePageLayoutView="0" workbookViewId="0" topLeftCell="A1">
      <selection activeCell="A1" sqref="A1"/>
    </sheetView>
  </sheetViews>
  <sheetFormatPr defaultColWidth="9.00390625" defaultRowHeight="15.75"/>
  <cols>
    <col min="9" max="9" width="10.00390625" style="0" customWidth="1"/>
  </cols>
  <sheetData>
    <row r="1" spans="1:12" ht="16.5" thickBot="1">
      <c r="A1" s="660" t="str">
        <f>'Table Contents'!$A$1</f>
        <v>Annual Report of:                                                                                                                 Year Ended December 31, 2023</v>
      </c>
      <c r="B1" s="660"/>
      <c r="C1" s="660"/>
      <c r="D1" s="660"/>
      <c r="E1" s="660"/>
      <c r="F1" s="660"/>
      <c r="G1" s="660"/>
      <c r="H1" s="660"/>
      <c r="I1" s="660"/>
      <c r="J1" s="662"/>
      <c r="K1" s="662"/>
      <c r="L1" s="292"/>
    </row>
    <row r="2" spans="1:9" ht="15.75">
      <c r="A2" s="661" t="s">
        <v>643</v>
      </c>
      <c r="B2" s="661"/>
      <c r="C2" s="661"/>
      <c r="D2" s="661"/>
      <c r="E2" s="661"/>
      <c r="F2" s="661"/>
      <c r="G2" s="661"/>
      <c r="H2" s="661"/>
      <c r="I2" s="661"/>
    </row>
    <row r="3" spans="1:9" ht="15.75">
      <c r="A3" s="661" t="s">
        <v>178</v>
      </c>
      <c r="B3" s="661"/>
      <c r="C3" s="661"/>
      <c r="D3" s="661"/>
      <c r="E3" s="661"/>
      <c r="F3" s="661"/>
      <c r="G3" s="661"/>
      <c r="H3" s="661"/>
      <c r="I3" s="661"/>
    </row>
    <row r="4" spans="1:9" ht="15.75">
      <c r="A4" s="661"/>
      <c r="B4" s="661"/>
      <c r="C4" s="661"/>
      <c r="D4" s="661"/>
      <c r="E4" s="661"/>
      <c r="F4" s="661"/>
      <c r="G4" s="661"/>
      <c r="H4" s="661"/>
      <c r="I4" s="3"/>
    </row>
    <row r="5" spans="1:9" ht="15.75">
      <c r="A5" s="463" t="s">
        <v>179</v>
      </c>
      <c r="B5" s="3"/>
      <c r="C5" s="3"/>
      <c r="D5" s="3"/>
      <c r="E5" s="3"/>
      <c r="F5" s="3"/>
      <c r="G5" s="3"/>
      <c r="H5" s="3"/>
      <c r="I5" s="3"/>
    </row>
    <row r="6" spans="1:9" ht="15.75">
      <c r="A6" s="3" t="s">
        <v>180</v>
      </c>
      <c r="B6" s="3"/>
      <c r="C6" s="3"/>
      <c r="D6" s="3"/>
      <c r="E6" s="3"/>
      <c r="F6" s="3"/>
      <c r="G6" s="3"/>
      <c r="H6" s="3"/>
      <c r="I6" s="3"/>
    </row>
    <row r="7" spans="1:9" ht="15.75">
      <c r="A7" s="3" t="s">
        <v>1122</v>
      </c>
      <c r="B7" s="3"/>
      <c r="C7" s="3"/>
      <c r="D7" s="3"/>
      <c r="E7" s="3"/>
      <c r="F7" s="3"/>
      <c r="G7" s="3"/>
      <c r="H7" s="3"/>
      <c r="I7" s="3"/>
    </row>
    <row r="8" spans="1:9" ht="15.75">
      <c r="A8" s="3"/>
      <c r="B8" s="3"/>
      <c r="C8" s="3"/>
      <c r="D8" s="3"/>
      <c r="E8" s="3"/>
      <c r="F8" s="3"/>
      <c r="G8" s="3"/>
      <c r="H8" s="3"/>
      <c r="I8" s="3"/>
    </row>
    <row r="9" spans="1:9" ht="15.75">
      <c r="A9" s="463" t="s">
        <v>1123</v>
      </c>
      <c r="B9" s="3"/>
      <c r="C9" s="3"/>
      <c r="D9" s="3"/>
      <c r="E9" s="3"/>
      <c r="F9" s="3"/>
      <c r="G9" s="3"/>
      <c r="H9" s="3"/>
      <c r="I9" s="3"/>
    </row>
    <row r="10" spans="1:9" ht="15.75">
      <c r="A10" s="3" t="s">
        <v>1124</v>
      </c>
      <c r="B10" s="3"/>
      <c r="C10" s="3"/>
      <c r="D10" s="3"/>
      <c r="E10" s="3"/>
      <c r="F10" s="3"/>
      <c r="G10" s="3"/>
      <c r="H10" s="3"/>
      <c r="I10" s="3"/>
    </row>
    <row r="11" spans="1:9" ht="15.75">
      <c r="A11" s="3"/>
      <c r="B11" s="3"/>
      <c r="C11" s="3"/>
      <c r="D11" s="3"/>
      <c r="E11" s="3"/>
      <c r="F11" s="3"/>
      <c r="G11" s="3"/>
      <c r="H11" s="3"/>
      <c r="I11" s="3"/>
    </row>
    <row r="12" spans="1:9" ht="15.75">
      <c r="A12" s="463" t="s">
        <v>1125</v>
      </c>
      <c r="B12" s="3"/>
      <c r="C12" s="3"/>
      <c r="D12" s="3"/>
      <c r="E12" s="3"/>
      <c r="F12" s="3"/>
      <c r="G12" s="3"/>
      <c r="H12" s="3"/>
      <c r="I12" s="3"/>
    </row>
    <row r="13" spans="1:9" ht="15.75">
      <c r="A13" s="3"/>
      <c r="B13" s="3"/>
      <c r="C13" s="3"/>
      <c r="D13" s="3"/>
      <c r="E13" s="3"/>
      <c r="F13" s="3"/>
      <c r="G13" s="3"/>
      <c r="H13" s="3"/>
      <c r="I13" s="3"/>
    </row>
    <row r="14" spans="1:9" ht="15.75">
      <c r="A14" s="463" t="s">
        <v>1126</v>
      </c>
      <c r="B14" s="3"/>
      <c r="C14" s="3"/>
      <c r="D14" s="3"/>
      <c r="E14" s="3"/>
      <c r="F14" s="3"/>
      <c r="G14" s="3"/>
      <c r="H14" s="3"/>
      <c r="I14" s="3"/>
    </row>
    <row r="15" spans="1:9" ht="15.75">
      <c r="A15" s="3" t="s">
        <v>1127</v>
      </c>
      <c r="B15" s="3"/>
      <c r="C15" s="3"/>
      <c r="D15" s="3"/>
      <c r="E15" s="3"/>
      <c r="F15" s="3"/>
      <c r="G15" s="3"/>
      <c r="H15" s="3"/>
      <c r="I15" s="3"/>
    </row>
    <row r="16" spans="1:9" ht="15.75">
      <c r="A16" s="3" t="s">
        <v>1128</v>
      </c>
      <c r="B16" s="3"/>
      <c r="C16" s="3"/>
      <c r="D16" s="3"/>
      <c r="E16" s="3"/>
      <c r="F16" s="3"/>
      <c r="G16" s="3"/>
      <c r="H16" s="3"/>
      <c r="I16" s="3"/>
    </row>
    <row r="17" spans="1:9" ht="15.75">
      <c r="A17" s="3" t="s">
        <v>1129</v>
      </c>
      <c r="B17" s="3"/>
      <c r="C17" s="3"/>
      <c r="D17" s="3"/>
      <c r="E17" s="3"/>
      <c r="F17" s="3"/>
      <c r="G17" s="3"/>
      <c r="H17" s="3"/>
      <c r="I17" s="3"/>
    </row>
    <row r="18" spans="1:9" ht="15.75">
      <c r="A18" s="3" t="s">
        <v>1130</v>
      </c>
      <c r="B18" s="3"/>
      <c r="C18" s="3"/>
      <c r="D18" s="3"/>
      <c r="E18" s="3"/>
      <c r="F18" s="3"/>
      <c r="G18" s="3"/>
      <c r="H18" s="3"/>
      <c r="I18" s="3"/>
    </row>
    <row r="19" spans="1:9" ht="15.75">
      <c r="A19" s="3"/>
      <c r="B19" s="3"/>
      <c r="C19" s="3"/>
      <c r="D19" s="3"/>
      <c r="E19" s="3"/>
      <c r="F19" s="3"/>
      <c r="G19" s="3"/>
      <c r="H19" s="3"/>
      <c r="I19" s="3"/>
    </row>
    <row r="20" spans="1:9" ht="15.75">
      <c r="A20" s="463" t="s">
        <v>1131</v>
      </c>
      <c r="B20" s="3"/>
      <c r="C20" s="3"/>
      <c r="D20" s="3"/>
      <c r="E20" s="3"/>
      <c r="F20" s="3"/>
      <c r="G20" s="3"/>
      <c r="H20" s="3"/>
      <c r="I20" s="3"/>
    </row>
    <row r="21" spans="1:9" ht="15.75">
      <c r="A21" s="3" t="s">
        <v>1132</v>
      </c>
      <c r="B21" s="3"/>
      <c r="C21" s="3"/>
      <c r="D21" s="3"/>
      <c r="E21" s="3"/>
      <c r="F21" s="3"/>
      <c r="G21" s="3"/>
      <c r="H21" s="3"/>
      <c r="I21" s="3"/>
    </row>
    <row r="22" spans="1:9" ht="15.75">
      <c r="A22" s="3"/>
      <c r="B22" s="3"/>
      <c r="C22" s="3"/>
      <c r="D22" s="3"/>
      <c r="E22" s="3"/>
      <c r="F22" s="3"/>
      <c r="G22" s="3"/>
      <c r="H22" s="3"/>
      <c r="I22" s="3"/>
    </row>
    <row r="23" spans="1:9" ht="15.75">
      <c r="A23" s="463" t="s">
        <v>1133</v>
      </c>
      <c r="B23" s="3"/>
      <c r="C23" s="3"/>
      <c r="D23" s="3"/>
      <c r="E23" s="3"/>
      <c r="F23" s="3"/>
      <c r="G23" s="3"/>
      <c r="H23" s="3"/>
      <c r="I23" s="3"/>
    </row>
    <row r="24" spans="1:9" ht="15.75">
      <c r="A24" s="3" t="s">
        <v>1134</v>
      </c>
      <c r="B24" s="3"/>
      <c r="C24" s="3"/>
      <c r="D24" s="3"/>
      <c r="E24" s="3"/>
      <c r="F24" s="3"/>
      <c r="G24" s="3"/>
      <c r="H24" s="3"/>
      <c r="I24" s="3"/>
    </row>
    <row r="25" spans="1:9" ht="15.75">
      <c r="A25" s="3"/>
      <c r="B25" s="3"/>
      <c r="C25" s="3"/>
      <c r="D25" s="3"/>
      <c r="E25" s="3"/>
      <c r="F25" s="3"/>
      <c r="G25" s="3"/>
      <c r="H25" s="3"/>
      <c r="I25" s="3"/>
    </row>
    <row r="26" spans="1:9" ht="15.75">
      <c r="A26" s="463" t="s">
        <v>1135</v>
      </c>
      <c r="B26" s="3"/>
      <c r="C26" s="3"/>
      <c r="D26" s="3"/>
      <c r="E26" s="3"/>
      <c r="F26" s="3"/>
      <c r="G26" s="3"/>
      <c r="H26" s="3"/>
      <c r="I26" s="3"/>
    </row>
    <row r="27" spans="1:9" ht="15.75">
      <c r="A27" s="3" t="s">
        <v>1136</v>
      </c>
      <c r="B27" s="3"/>
      <c r="C27" s="3"/>
      <c r="D27" s="3"/>
      <c r="E27" s="3"/>
      <c r="F27" s="3"/>
      <c r="G27" s="3"/>
      <c r="H27" s="3"/>
      <c r="I27" s="3"/>
    </row>
    <row r="28" spans="1:9" ht="15.75">
      <c r="A28" s="3" t="s">
        <v>1137</v>
      </c>
      <c r="B28" s="3"/>
      <c r="C28" s="3"/>
      <c r="D28" s="3"/>
      <c r="E28" s="3"/>
      <c r="F28" s="3"/>
      <c r="G28" s="3"/>
      <c r="H28" s="3"/>
      <c r="I28" s="3"/>
    </row>
    <row r="29" spans="1:9" ht="15.75">
      <c r="A29" s="3"/>
      <c r="B29" s="3"/>
      <c r="C29" s="3"/>
      <c r="D29" s="3"/>
      <c r="E29" s="3"/>
      <c r="F29" s="3"/>
      <c r="G29" s="3"/>
      <c r="H29" s="3"/>
      <c r="I29" s="3"/>
    </row>
    <row r="30" spans="1:9" ht="15.75">
      <c r="A30" s="463" t="s">
        <v>1138</v>
      </c>
      <c r="B30" s="3"/>
      <c r="C30" s="3"/>
      <c r="D30" s="3"/>
      <c r="E30" s="3"/>
      <c r="F30" s="3"/>
      <c r="G30" s="3"/>
      <c r="H30" s="3"/>
      <c r="I30" s="3"/>
    </row>
    <row r="31" spans="1:9" ht="15.75">
      <c r="A31" s="3" t="s">
        <v>1139</v>
      </c>
      <c r="B31" s="3"/>
      <c r="C31" s="3"/>
      <c r="D31" s="3"/>
      <c r="E31" s="3"/>
      <c r="F31" s="3"/>
      <c r="G31" s="3"/>
      <c r="H31" s="3"/>
      <c r="I31" s="3"/>
    </row>
    <row r="32" spans="1:9" ht="15.75">
      <c r="A32" s="3"/>
      <c r="B32" s="3"/>
      <c r="C32" s="3"/>
      <c r="D32" s="3"/>
      <c r="E32" s="3"/>
      <c r="F32" s="3"/>
      <c r="G32" s="3"/>
      <c r="H32" s="3"/>
      <c r="I32" s="3"/>
    </row>
    <row r="33" spans="1:9" ht="15.75">
      <c r="A33" s="463" t="s">
        <v>1140</v>
      </c>
      <c r="B33" s="3"/>
      <c r="C33" s="3"/>
      <c r="D33" s="3"/>
      <c r="E33" s="3"/>
      <c r="F33" s="3"/>
      <c r="G33" s="3"/>
      <c r="H33" s="3"/>
      <c r="I33" s="3"/>
    </row>
    <row r="34" spans="1:9" ht="15.75">
      <c r="A34" s="3" t="s">
        <v>1141</v>
      </c>
      <c r="B34" s="3"/>
      <c r="C34" s="3"/>
      <c r="D34" s="3"/>
      <c r="E34" s="3"/>
      <c r="F34" s="3"/>
      <c r="G34" s="3"/>
      <c r="H34" s="3"/>
      <c r="I34" s="3"/>
    </row>
    <row r="35" spans="1:9" ht="15.75">
      <c r="A35" s="3" t="s">
        <v>1142</v>
      </c>
      <c r="B35" s="3"/>
      <c r="C35" s="3"/>
      <c r="D35" s="3"/>
      <c r="E35" s="3"/>
      <c r="F35" s="3"/>
      <c r="G35" s="3"/>
      <c r="H35" s="3"/>
      <c r="I35" s="3"/>
    </row>
    <row r="36" spans="1:9" ht="15.75">
      <c r="A36" s="3" t="s">
        <v>1143</v>
      </c>
      <c r="B36" s="3"/>
      <c r="C36" s="3"/>
      <c r="D36" s="3"/>
      <c r="E36" s="3"/>
      <c r="F36" s="3"/>
      <c r="G36" s="3"/>
      <c r="H36" s="3"/>
      <c r="I36" s="3"/>
    </row>
    <row r="37" spans="1:9" ht="15.75">
      <c r="A37" s="3"/>
      <c r="B37" s="3"/>
      <c r="C37" s="3"/>
      <c r="D37" s="3"/>
      <c r="E37" s="3"/>
      <c r="F37" s="3"/>
      <c r="G37" s="3"/>
      <c r="H37" s="3"/>
      <c r="I37" s="3"/>
    </row>
    <row r="38" spans="1:9" ht="15.75">
      <c r="A38" s="463" t="s">
        <v>1473</v>
      </c>
      <c r="B38" s="3"/>
      <c r="C38" s="3"/>
      <c r="D38" s="3"/>
      <c r="E38" s="3"/>
      <c r="F38" s="3"/>
      <c r="G38" s="3"/>
      <c r="H38" s="3"/>
      <c r="I38" s="3"/>
    </row>
    <row r="39" spans="1:9" ht="15.75">
      <c r="A39" s="3" t="s">
        <v>1144</v>
      </c>
      <c r="B39" s="3"/>
      <c r="C39" s="3"/>
      <c r="D39" s="3"/>
      <c r="E39" s="3"/>
      <c r="F39" s="3"/>
      <c r="G39" s="3"/>
      <c r="H39" s="3"/>
      <c r="I39" s="3"/>
    </row>
    <row r="40" spans="1:9" ht="15.75">
      <c r="A40" s="3" t="s">
        <v>1545</v>
      </c>
      <c r="B40" s="3"/>
      <c r="C40" s="3"/>
      <c r="D40" s="3"/>
      <c r="E40" s="3"/>
      <c r="F40" s="3"/>
      <c r="G40" s="3"/>
      <c r="H40" s="3"/>
      <c r="I40" s="3"/>
    </row>
    <row r="41" spans="1:9" ht="15.75">
      <c r="A41" s="3" t="s">
        <v>1546</v>
      </c>
      <c r="B41" s="3"/>
      <c r="C41" s="3"/>
      <c r="D41" s="3"/>
      <c r="E41" s="3"/>
      <c r="F41" s="3"/>
      <c r="G41" s="3"/>
      <c r="H41" s="3"/>
      <c r="I41" s="3"/>
    </row>
    <row r="42" spans="1:9" ht="15.75">
      <c r="A42" s="3" t="s">
        <v>1547</v>
      </c>
      <c r="B42" s="3"/>
      <c r="C42" s="3"/>
      <c r="D42" s="3"/>
      <c r="E42" s="3"/>
      <c r="F42" s="3"/>
      <c r="G42" s="3"/>
      <c r="H42" s="3"/>
      <c r="I42" s="3"/>
    </row>
    <row r="43" spans="1:9" ht="15.75">
      <c r="A43" s="3" t="s">
        <v>1548</v>
      </c>
      <c r="B43" s="3"/>
      <c r="C43" s="3"/>
      <c r="D43" s="3"/>
      <c r="E43" s="3"/>
      <c r="F43" s="3"/>
      <c r="G43" s="3"/>
      <c r="H43" s="3"/>
      <c r="I43" s="3"/>
    </row>
    <row r="44" spans="1:6" ht="15.75">
      <c r="A44" s="463"/>
      <c r="B44" s="3"/>
      <c r="C44" s="3"/>
      <c r="D44" s="3"/>
      <c r="E44" s="3"/>
      <c r="F44" s="3"/>
    </row>
  </sheetData>
  <sheetProtection/>
  <printOptions horizontalCentered="1"/>
  <pageMargins left="0.75" right="0.75" top="1" bottom="1" header="0.5" footer="0.5"/>
  <pageSetup fitToHeight="1" fitToWidth="1" horizontalDpi="300" verticalDpi="300" orientation="portrait" scale="85" r:id="rId1"/>
  <headerFooter alignWithMargins="0">
    <oddFooter>&amp;C&amp;[Page 6</oddFooter>
  </headerFooter>
</worksheet>
</file>

<file path=xl/worksheets/sheet8.xml><?xml version="1.0" encoding="utf-8"?>
<worksheet xmlns="http://schemas.openxmlformats.org/spreadsheetml/2006/main" xmlns:r="http://schemas.openxmlformats.org/officeDocument/2006/relationships">
  <sheetPr transitionEvaluation="1"/>
  <dimension ref="A1:I41"/>
  <sheetViews>
    <sheetView showGridLines="0" zoomScalePageLayoutView="0" workbookViewId="0" topLeftCell="A1">
      <selection activeCell="A1" sqref="A1"/>
    </sheetView>
  </sheetViews>
  <sheetFormatPr defaultColWidth="9.625" defaultRowHeight="15.75"/>
  <cols>
    <col min="1" max="1" width="73.625" style="293" customWidth="1"/>
    <col min="2" max="2" width="38.25390625" style="293" customWidth="1"/>
    <col min="3" max="3" width="9.125" style="293" customWidth="1"/>
    <col min="4" max="16384" width="9.625" style="293" customWidth="1"/>
  </cols>
  <sheetData>
    <row r="1" spans="1:9" s="2" customFormat="1" ht="16.5" thickBot="1">
      <c r="A1" s="52" t="str">
        <f>'Table Contents'!$A$1</f>
        <v>Annual Report of:                                                                                                                 Year Ended December 31, 2023</v>
      </c>
      <c r="B1" s="52"/>
      <c r="C1" s="1"/>
      <c r="D1" s="3"/>
      <c r="E1" s="3"/>
      <c r="F1" s="3"/>
      <c r="G1" s="3"/>
      <c r="H1" s="3"/>
      <c r="I1" s="3"/>
    </row>
    <row r="2" spans="1:9" s="287" customFormat="1" ht="15.75">
      <c r="A2" s="306"/>
      <c r="B2" s="306" t="s">
        <v>668</v>
      </c>
      <c r="C2" s="306"/>
      <c r="D2" s="312"/>
      <c r="E2" s="312"/>
      <c r="F2" s="312"/>
      <c r="G2" s="312"/>
      <c r="H2" s="312"/>
      <c r="I2" s="312"/>
    </row>
    <row r="3" spans="1:3" ht="15.75">
      <c r="A3" s="623" t="s">
        <v>36</v>
      </c>
      <c r="B3" s="624"/>
      <c r="C3" s="176"/>
    </row>
    <row r="4" spans="1:9" s="2" customFormat="1" ht="16.5" thickBot="1">
      <c r="A4" s="625"/>
      <c r="B4" s="625"/>
      <c r="C4" s="125"/>
      <c r="D4" s="3"/>
      <c r="E4" s="3"/>
      <c r="F4" s="3"/>
      <c r="G4" s="3"/>
      <c r="H4" s="3"/>
      <c r="I4" s="3"/>
    </row>
    <row r="5" spans="1:3" s="2" customFormat="1" ht="15.75">
      <c r="A5" s="426"/>
      <c r="B5" s="3"/>
      <c r="C5" s="3"/>
    </row>
    <row r="6" ht="15.75">
      <c r="A6" s="433" t="s">
        <v>37</v>
      </c>
    </row>
    <row r="7" ht="15.75">
      <c r="A7" s="433"/>
    </row>
    <row r="8" ht="15.75">
      <c r="A8" s="433" t="s">
        <v>38</v>
      </c>
    </row>
    <row r="9" ht="15.75">
      <c r="A9" s="433"/>
    </row>
    <row r="10" ht="15.75">
      <c r="A10" s="433"/>
    </row>
    <row r="11" ht="15.75">
      <c r="A11" s="433" t="s">
        <v>39</v>
      </c>
    </row>
    <row r="12" ht="15.75">
      <c r="A12" s="433"/>
    </row>
    <row r="13" ht="15.75">
      <c r="A13" s="433"/>
    </row>
    <row r="14" ht="15.75">
      <c r="A14" s="433" t="s">
        <v>40</v>
      </c>
    </row>
    <row r="15" ht="15.75">
      <c r="A15" s="433"/>
    </row>
    <row r="16" ht="15.75">
      <c r="A16" s="433"/>
    </row>
    <row r="17" ht="15.75">
      <c r="A17" s="433" t="s">
        <v>41</v>
      </c>
    </row>
    <row r="18" ht="15.75">
      <c r="A18" s="433"/>
    </row>
    <row r="19" ht="15.75">
      <c r="A19" s="433"/>
    </row>
    <row r="20" ht="15.75">
      <c r="A20" s="433" t="s">
        <v>42</v>
      </c>
    </row>
    <row r="21" ht="15.75">
      <c r="A21" s="433"/>
    </row>
    <row r="22" ht="15.75">
      <c r="A22" s="433"/>
    </row>
    <row r="23" ht="15.75">
      <c r="A23" s="433" t="s">
        <v>43</v>
      </c>
    </row>
    <row r="24" ht="15.75">
      <c r="A24" s="433"/>
    </row>
    <row r="25" ht="15.75">
      <c r="A25" s="433"/>
    </row>
    <row r="26" ht="15.75">
      <c r="A26" s="433" t="s">
        <v>44</v>
      </c>
    </row>
    <row r="27" ht="15.75">
      <c r="A27" s="433" t="s">
        <v>45</v>
      </c>
    </row>
    <row r="28" ht="15.75">
      <c r="A28" s="433"/>
    </row>
    <row r="29" ht="15.75">
      <c r="A29" s="433"/>
    </row>
    <row r="30" ht="15.75">
      <c r="A30" s="433" t="s">
        <v>46</v>
      </c>
    </row>
    <row r="31" ht="15.75">
      <c r="A31" s="433"/>
    </row>
    <row r="32" ht="15.75">
      <c r="A32" s="433"/>
    </row>
    <row r="35" ht="15.75">
      <c r="A35" s="432"/>
    </row>
    <row r="36" ht="15.75">
      <c r="A36" s="432"/>
    </row>
    <row r="37" ht="15.75">
      <c r="A37" s="432"/>
    </row>
    <row r="38" ht="15.75">
      <c r="A38" s="432"/>
    </row>
    <row r="39" ht="15.75">
      <c r="A39" s="432"/>
    </row>
    <row r="40" ht="15.75">
      <c r="A40" s="432"/>
    </row>
    <row r="41" ht="15.75">
      <c r="A41" s="432"/>
    </row>
  </sheetData>
  <sheetProtection/>
  <printOptions horizontalCentered="1"/>
  <pageMargins left="0.5" right="0.5" top="0.5" bottom="0.5" header="0.5" footer="0.5"/>
  <pageSetup horizontalDpi="300" verticalDpi="300" orientation="landscape" scale="85" r:id="rId1"/>
  <headerFooter alignWithMargins="0">
    <oddFooter>&amp;C&amp;[Page 7</oddFooter>
  </headerFooter>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R31"/>
  <sheetViews>
    <sheetView showGridLines="0" zoomScale="75" zoomScaleNormal="75" zoomScalePageLayoutView="0" workbookViewId="0" topLeftCell="A1">
      <selection activeCell="A1" sqref="A1"/>
    </sheetView>
  </sheetViews>
  <sheetFormatPr defaultColWidth="9.625" defaultRowHeight="15.75"/>
  <cols>
    <col min="1" max="1" width="4.625" style="293" customWidth="1"/>
    <col min="2" max="2" width="34.75390625" style="293" customWidth="1"/>
    <col min="3" max="3" width="9.125" style="293" customWidth="1"/>
    <col min="4" max="4" width="29.00390625" style="293" customWidth="1"/>
    <col min="5" max="5" width="25.375" style="293" customWidth="1"/>
    <col min="6" max="6" width="4.75390625" style="293" customWidth="1"/>
    <col min="7" max="7" width="5.875" style="293" customWidth="1"/>
    <col min="8" max="9" width="9.50390625" style="293" customWidth="1"/>
    <col min="10" max="10" width="9.25390625" style="293" customWidth="1"/>
    <col min="11" max="11" width="9.50390625" style="293" customWidth="1"/>
    <col min="12" max="12" width="21.25390625" style="293" customWidth="1"/>
    <col min="13" max="16384" width="9.625" style="293" customWidth="1"/>
  </cols>
  <sheetData>
    <row r="1" spans="1:18" s="2" customFormat="1" ht="16.5" thickBot="1">
      <c r="A1" s="543" t="str">
        <f>'Table Contents'!$A$1</f>
        <v>Annual Report of:                                                                                                                 Year Ended December 31, 2023</v>
      </c>
      <c r="B1" s="543"/>
      <c r="C1" s="564"/>
      <c r="D1" s="564"/>
      <c r="E1" s="564"/>
      <c r="F1" s="631"/>
      <c r="G1" s="631"/>
      <c r="H1" s="564"/>
      <c r="I1" s="564"/>
      <c r="J1" s="564"/>
      <c r="K1" s="564"/>
      <c r="L1" s="564"/>
      <c r="M1" s="3"/>
      <c r="N1" s="3"/>
      <c r="O1" s="3"/>
      <c r="P1" s="3"/>
      <c r="Q1" s="3"/>
      <c r="R1" s="3"/>
    </row>
    <row r="2" spans="1:18" s="287" customFormat="1" ht="15.75">
      <c r="A2" s="306"/>
      <c r="B2" s="306"/>
      <c r="C2" s="306"/>
      <c r="D2" s="306"/>
      <c r="E2" s="306"/>
      <c r="F2" s="296"/>
      <c r="G2" s="296"/>
      <c r="H2" s="306"/>
      <c r="I2" s="306"/>
      <c r="J2" s="306"/>
      <c r="K2" s="306"/>
      <c r="L2" s="296"/>
      <c r="M2" s="312"/>
      <c r="N2" s="312"/>
      <c r="O2" s="312"/>
      <c r="P2" s="312"/>
      <c r="Q2" s="312"/>
      <c r="R2" s="312"/>
    </row>
    <row r="3" spans="1:12" ht="15.75">
      <c r="A3" s="371" t="s">
        <v>47</v>
      </c>
      <c r="B3" s="371"/>
      <c r="C3" s="277"/>
      <c r="D3" s="277"/>
      <c r="E3" s="277"/>
      <c r="F3" s="277"/>
      <c r="G3" s="277"/>
      <c r="H3" s="277"/>
      <c r="I3" s="277"/>
      <c r="J3" s="277"/>
      <c r="K3" s="277"/>
      <c r="L3" s="277"/>
    </row>
    <row r="4" ht="15.75">
      <c r="A4" s="369" t="s">
        <v>48</v>
      </c>
    </row>
    <row r="5" spans="1:2" ht="15.75">
      <c r="A5" s="369" t="s">
        <v>1553</v>
      </c>
      <c r="B5" s="369"/>
    </row>
    <row r="6" spans="1:2" ht="15.75">
      <c r="A6" s="369" t="s">
        <v>1554</v>
      </c>
      <c r="B6" s="369"/>
    </row>
    <row r="7" ht="15.75">
      <c r="A7" s="369" t="s">
        <v>1555</v>
      </c>
    </row>
    <row r="8" spans="1:18" s="2" customFormat="1" ht="15.75">
      <c r="A8" s="305" t="s">
        <v>1556</v>
      </c>
      <c r="B8" s="305"/>
      <c r="C8" s="123"/>
      <c r="D8" s="123"/>
      <c r="E8" s="38"/>
      <c r="F8" s="295"/>
      <c r="G8" s="296"/>
      <c r="H8" s="38"/>
      <c r="I8" s="38"/>
      <c r="J8" s="38"/>
      <c r="K8" s="38"/>
      <c r="L8" s="296"/>
      <c r="M8" s="3"/>
      <c r="N8" s="3"/>
      <c r="O8" s="3"/>
      <c r="P8" s="3"/>
      <c r="Q8" s="3"/>
      <c r="R8" s="3"/>
    </row>
    <row r="9" spans="1:18" s="2" customFormat="1" ht="15.75">
      <c r="A9" s="305"/>
      <c r="B9" s="305"/>
      <c r="C9" s="123"/>
      <c r="D9" s="123"/>
      <c r="E9" s="38"/>
      <c r="F9" s="295"/>
      <c r="G9" s="296"/>
      <c r="H9" s="38"/>
      <c r="I9" s="38"/>
      <c r="J9" s="38"/>
      <c r="K9" s="38"/>
      <c r="L9" s="296"/>
      <c r="M9" s="3"/>
      <c r="N9" s="3"/>
      <c r="O9" s="3"/>
      <c r="P9" s="3"/>
      <c r="Q9" s="3"/>
      <c r="R9" s="3"/>
    </row>
    <row r="10" spans="1:18" s="2" customFormat="1" ht="16.5" thickBot="1">
      <c r="A10" s="297"/>
      <c r="B10" s="297"/>
      <c r="C10" s="125"/>
      <c r="D10" s="125"/>
      <c r="E10" s="125"/>
      <c r="F10" s="298"/>
      <c r="G10" s="298"/>
      <c r="H10" s="125"/>
      <c r="I10" s="125"/>
      <c r="J10" s="125"/>
      <c r="K10" s="125"/>
      <c r="L10" s="126"/>
      <c r="M10" s="3"/>
      <c r="N10" s="3"/>
      <c r="O10" s="3"/>
      <c r="P10" s="3"/>
      <c r="Q10" s="3"/>
      <c r="R10" s="3"/>
    </row>
    <row r="11" spans="1:18" s="2" customFormat="1" ht="15.75">
      <c r="A11" s="687"/>
      <c r="B11" s="303"/>
      <c r="C11" s="303"/>
      <c r="D11" s="303"/>
      <c r="E11" s="303"/>
      <c r="F11" s="303"/>
      <c r="G11" s="303"/>
      <c r="H11" s="303"/>
      <c r="I11" s="303"/>
      <c r="J11" s="303"/>
      <c r="K11" s="303"/>
      <c r="L11" s="303" t="s">
        <v>1557</v>
      </c>
      <c r="M11" s="3"/>
      <c r="N11" s="3"/>
      <c r="O11" s="3"/>
      <c r="P11" s="3"/>
      <c r="Q11" s="3"/>
      <c r="R11" s="3"/>
    </row>
    <row r="12" spans="1:12" ht="15.75">
      <c r="A12" s="374"/>
      <c r="B12" s="300"/>
      <c r="C12" s="301"/>
      <c r="D12" s="300"/>
      <c r="E12" s="300"/>
      <c r="F12" s="300"/>
      <c r="G12" s="300"/>
      <c r="H12" s="300"/>
      <c r="I12" s="300"/>
      <c r="J12" s="300"/>
      <c r="K12" s="300"/>
      <c r="L12" s="300" t="s">
        <v>1558</v>
      </c>
    </row>
    <row r="13" spans="1:12" ht="15.75">
      <c r="A13" s="374"/>
      <c r="B13" s="300"/>
      <c r="C13" s="301"/>
      <c r="D13" s="300"/>
      <c r="E13" s="300"/>
      <c r="F13" s="300"/>
      <c r="G13" s="300"/>
      <c r="H13" s="300"/>
      <c r="I13" s="300"/>
      <c r="J13" s="300"/>
      <c r="K13" s="300"/>
      <c r="L13" s="302" t="s">
        <v>1559</v>
      </c>
    </row>
    <row r="14" spans="1:12" ht="15.75">
      <c r="A14" s="374"/>
      <c r="B14" s="300"/>
      <c r="C14" s="301"/>
      <c r="D14" s="300"/>
      <c r="E14" s="300"/>
      <c r="F14" s="300"/>
      <c r="G14" s="300"/>
      <c r="H14" s="300" t="s">
        <v>1560</v>
      </c>
      <c r="I14" s="300" t="s">
        <v>1561</v>
      </c>
      <c r="J14" s="300" t="s">
        <v>1562</v>
      </c>
      <c r="K14" s="300"/>
      <c r="L14" s="300" t="s">
        <v>1563</v>
      </c>
    </row>
    <row r="15" spans="1:12" ht="15.75">
      <c r="A15" s="374" t="s">
        <v>1564</v>
      </c>
      <c r="B15" s="300" t="s">
        <v>1565</v>
      </c>
      <c r="C15" s="301" t="s">
        <v>1566</v>
      </c>
      <c r="D15" s="300" t="s">
        <v>1567</v>
      </c>
      <c r="E15" s="300" t="s">
        <v>1568</v>
      </c>
      <c r="F15" s="300" t="s">
        <v>1569</v>
      </c>
      <c r="G15" s="300" t="s">
        <v>1570</v>
      </c>
      <c r="H15" s="300" t="s">
        <v>1571</v>
      </c>
      <c r="I15" s="300" t="s">
        <v>1572</v>
      </c>
      <c r="J15" s="300" t="s">
        <v>1572</v>
      </c>
      <c r="K15" s="300" t="s">
        <v>1573</v>
      </c>
      <c r="L15" s="302" t="s">
        <v>1574</v>
      </c>
    </row>
    <row r="16" spans="1:12" ht="15.75">
      <c r="A16" s="688" t="s">
        <v>1575</v>
      </c>
      <c r="B16" s="299" t="s">
        <v>287</v>
      </c>
      <c r="C16" s="299" t="s">
        <v>288</v>
      </c>
      <c r="D16" s="299" t="s">
        <v>1576</v>
      </c>
      <c r="E16" s="299" t="s">
        <v>1577</v>
      </c>
      <c r="F16" s="299" t="s">
        <v>1578</v>
      </c>
      <c r="G16" s="299" t="s">
        <v>1579</v>
      </c>
      <c r="H16" s="299" t="s">
        <v>1580</v>
      </c>
      <c r="I16" s="299" t="s">
        <v>1581</v>
      </c>
      <c r="J16" s="299" t="s">
        <v>1582</v>
      </c>
      <c r="K16" s="299" t="s">
        <v>1583</v>
      </c>
      <c r="L16" s="299" t="s">
        <v>1584</v>
      </c>
    </row>
    <row r="17" spans="1:12" ht="15.75">
      <c r="A17" s="304">
        <v>1</v>
      </c>
      <c r="B17" s="294" t="s">
        <v>1585</v>
      </c>
      <c r="C17" s="294"/>
      <c r="D17" s="294"/>
      <c r="E17" s="294"/>
      <c r="F17" s="294"/>
      <c r="G17" s="294"/>
      <c r="H17" s="385"/>
      <c r="I17" s="385"/>
      <c r="J17" s="385"/>
      <c r="K17" s="385"/>
      <c r="L17" s="294"/>
    </row>
    <row r="18" spans="1:12" ht="15.75">
      <c r="A18" s="304">
        <f aca="true" t="shared" si="0" ref="A18:A31">+A17+1</f>
        <v>2</v>
      </c>
      <c r="B18" s="294" t="s">
        <v>1586</v>
      </c>
      <c r="C18" s="294"/>
      <c r="D18" s="294"/>
      <c r="E18" s="294"/>
      <c r="F18" s="294"/>
      <c r="G18" s="294"/>
      <c r="H18" s="385"/>
      <c r="I18" s="385"/>
      <c r="J18" s="385"/>
      <c r="K18" s="385"/>
      <c r="L18" s="294"/>
    </row>
    <row r="19" spans="1:12" ht="15.75">
      <c r="A19" s="304">
        <f t="shared" si="0"/>
        <v>3</v>
      </c>
      <c r="B19" s="294" t="s">
        <v>1587</v>
      </c>
      <c r="C19" s="294"/>
      <c r="D19" s="294"/>
      <c r="E19" s="294"/>
      <c r="F19" s="294"/>
      <c r="G19" s="294"/>
      <c r="H19" s="385"/>
      <c r="I19" s="385"/>
      <c r="J19" s="385"/>
      <c r="K19" s="385"/>
      <c r="L19" s="294"/>
    </row>
    <row r="20" spans="1:12" ht="15.75">
      <c r="A20" s="304">
        <f t="shared" si="0"/>
        <v>4</v>
      </c>
      <c r="B20" s="304"/>
      <c r="C20" s="294"/>
      <c r="D20" s="294"/>
      <c r="E20" s="294"/>
      <c r="F20" s="294"/>
      <c r="G20" s="294"/>
      <c r="H20" s="385"/>
      <c r="I20" s="385"/>
      <c r="J20" s="385"/>
      <c r="K20" s="385"/>
      <c r="L20" s="294"/>
    </row>
    <row r="21" spans="1:12" ht="15.75">
      <c r="A21" s="304">
        <f t="shared" si="0"/>
        <v>5</v>
      </c>
      <c r="B21" s="304"/>
      <c r="C21" s="294"/>
      <c r="D21" s="294"/>
      <c r="E21" s="294"/>
      <c r="F21" s="294"/>
      <c r="G21" s="294"/>
      <c r="H21" s="385"/>
      <c r="I21" s="385"/>
      <c r="J21" s="385"/>
      <c r="K21" s="385"/>
      <c r="L21" s="294"/>
    </row>
    <row r="22" spans="1:12" ht="15.75">
      <c r="A22" s="304">
        <f t="shared" si="0"/>
        <v>6</v>
      </c>
      <c r="B22" s="304"/>
      <c r="C22" s="294"/>
      <c r="D22" s="294"/>
      <c r="E22" s="294"/>
      <c r="F22" s="294"/>
      <c r="G22" s="294"/>
      <c r="H22" s="385"/>
      <c r="I22" s="385"/>
      <c r="J22" s="385"/>
      <c r="K22" s="385"/>
      <c r="L22" s="294"/>
    </row>
    <row r="23" spans="1:12" ht="15.75">
      <c r="A23" s="304">
        <f t="shared" si="0"/>
        <v>7</v>
      </c>
      <c r="B23" s="304"/>
      <c r="C23" s="294"/>
      <c r="D23" s="294"/>
      <c r="E23" s="294"/>
      <c r="F23" s="294"/>
      <c r="G23" s="294"/>
      <c r="H23" s="385"/>
      <c r="I23" s="385"/>
      <c r="J23" s="385"/>
      <c r="K23" s="385"/>
      <c r="L23" s="294"/>
    </row>
    <row r="24" spans="1:12" ht="15.75">
      <c r="A24" s="304">
        <f t="shared" si="0"/>
        <v>8</v>
      </c>
      <c r="B24" s="304"/>
      <c r="C24" s="294"/>
      <c r="D24" s="294"/>
      <c r="E24" s="294"/>
      <c r="F24" s="294"/>
      <c r="G24" s="294"/>
      <c r="H24" s="385"/>
      <c r="I24" s="385"/>
      <c r="J24" s="385"/>
      <c r="K24" s="385"/>
      <c r="L24" s="294"/>
    </row>
    <row r="25" spans="1:12" ht="15.75">
      <c r="A25" s="304">
        <f t="shared" si="0"/>
        <v>9</v>
      </c>
      <c r="B25" s="304"/>
      <c r="C25" s="294"/>
      <c r="D25" s="294"/>
      <c r="E25" s="294"/>
      <c r="F25" s="294"/>
      <c r="G25" s="294"/>
      <c r="H25" s="385"/>
      <c r="I25" s="385"/>
      <c r="J25" s="385"/>
      <c r="K25" s="385"/>
      <c r="L25" s="294"/>
    </row>
    <row r="26" spans="1:12" ht="15.75">
      <c r="A26" s="304">
        <f t="shared" si="0"/>
        <v>10</v>
      </c>
      <c r="B26" s="304"/>
      <c r="C26" s="294"/>
      <c r="D26" s="294"/>
      <c r="E26" s="294"/>
      <c r="F26" s="294"/>
      <c r="G26" s="294"/>
      <c r="H26" s="385"/>
      <c r="I26" s="385"/>
      <c r="J26" s="385"/>
      <c r="K26" s="385"/>
      <c r="L26" s="294"/>
    </row>
    <row r="27" spans="1:12" ht="15.75">
      <c r="A27" s="304">
        <f t="shared" si="0"/>
        <v>11</v>
      </c>
      <c r="B27" s="304"/>
      <c r="C27" s="294"/>
      <c r="D27" s="294"/>
      <c r="E27" s="294"/>
      <c r="F27" s="294"/>
      <c r="G27" s="294"/>
      <c r="H27" s="385"/>
      <c r="I27" s="385"/>
      <c r="J27" s="385"/>
      <c r="K27" s="385"/>
      <c r="L27" s="294"/>
    </row>
    <row r="28" spans="1:12" ht="15.75">
      <c r="A28" s="304">
        <f t="shared" si="0"/>
        <v>12</v>
      </c>
      <c r="B28" s="304"/>
      <c r="C28" s="294"/>
      <c r="D28" s="294"/>
      <c r="E28" s="294"/>
      <c r="F28" s="294"/>
      <c r="G28" s="294"/>
      <c r="H28" s="385"/>
      <c r="I28" s="385"/>
      <c r="J28" s="385"/>
      <c r="K28" s="385"/>
      <c r="L28" s="294"/>
    </row>
    <row r="29" spans="1:12" ht="15.75">
      <c r="A29" s="304">
        <f t="shared" si="0"/>
        <v>13</v>
      </c>
      <c r="B29" s="304"/>
      <c r="C29" s="294"/>
      <c r="D29" s="294"/>
      <c r="E29" s="294"/>
      <c r="F29" s="294"/>
      <c r="G29" s="294"/>
      <c r="H29" s="385"/>
      <c r="I29" s="385"/>
      <c r="J29" s="385"/>
      <c r="K29" s="385"/>
      <c r="L29" s="294"/>
    </row>
    <row r="30" spans="1:12" ht="15.75">
      <c r="A30" s="304">
        <f t="shared" si="0"/>
        <v>14</v>
      </c>
      <c r="B30" s="304"/>
      <c r="C30" s="294"/>
      <c r="D30" s="294"/>
      <c r="E30" s="294"/>
      <c r="F30" s="294"/>
      <c r="G30" s="294"/>
      <c r="H30" s="385"/>
      <c r="I30" s="385"/>
      <c r="J30" s="385"/>
      <c r="K30" s="385"/>
      <c r="L30" s="294"/>
    </row>
    <row r="31" spans="1:12" ht="15.75">
      <c r="A31" s="304">
        <f t="shared" si="0"/>
        <v>15</v>
      </c>
      <c r="B31" s="304"/>
      <c r="C31" s="294"/>
      <c r="D31" s="294"/>
      <c r="E31" s="294"/>
      <c r="F31" s="294"/>
      <c r="G31" s="294"/>
      <c r="H31" s="385"/>
      <c r="I31" s="385"/>
      <c r="J31" s="385"/>
      <c r="K31" s="385"/>
      <c r="L31" s="294"/>
    </row>
  </sheetData>
  <sheetProtection/>
  <printOptions horizontalCentered="1"/>
  <pageMargins left="0.5" right="0.5" top="0.5" bottom="0.5" header="0.5" footer="0.5"/>
  <pageSetup fitToHeight="1" fitToWidth="1" horizontalDpi="300" verticalDpi="300" orientation="landscape" scale="69" r:id="rId1"/>
  <headerFooter alignWithMargins="0">
    <oddFooter>&amp;C&amp;[Page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Code</dc:title>
  <dc:subject>EXCEL</dc:subject>
  <dc:creator>KLINEFELTER</dc:creator>
  <cp:keywords>bs</cp:keywords>
  <dc:description>Revised Annual Report</dc:description>
  <cp:lastModifiedBy>Layton, Richard</cp:lastModifiedBy>
  <cp:lastPrinted>2017-01-17T20:42:01Z</cp:lastPrinted>
  <dcterms:created xsi:type="dcterms:W3CDTF">2000-03-13T20:42:30Z</dcterms:created>
  <dcterms:modified xsi:type="dcterms:W3CDTF">2024-01-24T19:12:52Z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